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ttrr\Documents\Border Translated Files English\"/>
    </mc:Choice>
  </mc:AlternateContent>
  <bookViews>
    <workbookView xWindow="0" yWindow="0" windowWidth="19200" windowHeight="11790"/>
  </bookViews>
  <sheets>
    <sheet name="Goods &amp; Services - Totals" sheetId="11" r:id="rId1"/>
    <sheet name="Goods - World &amp; México" sheetId="2" r:id="rId2"/>
    <sheet name="Services by Category" sheetId="14" r:id="rId3"/>
    <sheet name="Goods by End Use Category" sheetId="9" r:id="rId4"/>
    <sheet name="Goods - Advanced Tech Products" sheetId="10" r:id="rId5"/>
    <sheet name="State Imports" sheetId="4" r:id="rId6"/>
    <sheet name="State Exports" sheetId="5" r:id="rId7"/>
    <sheet name="States Top 25" sheetId="3" r:id="rId8"/>
    <sheet name="Districts by Mode of Transport" sheetId="13" r:id="rId9"/>
    <sheet name="Ports by Mode of Transport" sheetId="12" r:id="rId10"/>
  </sheets>
  <definedNames>
    <definedName name="_xlnm.Print_Area" localSheetId="6">'State Exports'!$A$1:$AC$220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80" i="12" l="1"/>
  <c r="O381" i="12"/>
  <c r="O384" i="12"/>
  <c r="O389" i="12"/>
  <c r="O397" i="12"/>
  <c r="O402" i="12"/>
  <c r="O405" i="12"/>
  <c r="O410" i="12"/>
  <c r="O429" i="12"/>
  <c r="O361" i="12"/>
  <c r="O372" i="12"/>
  <c r="C16" i="14"/>
  <c r="D16" i="14"/>
  <c r="E16" i="14"/>
  <c r="F16" i="14"/>
  <c r="G16" i="14"/>
  <c r="H16" i="14"/>
  <c r="I16" i="14"/>
  <c r="C17" i="14"/>
  <c r="D17" i="14"/>
  <c r="E17" i="14"/>
  <c r="F17" i="14"/>
  <c r="G17" i="14"/>
  <c r="H17" i="14"/>
  <c r="I17" i="14"/>
  <c r="B17" i="14"/>
  <c r="B16" i="14"/>
  <c r="P9" i="14"/>
  <c r="O9" i="14"/>
  <c r="N9" i="14"/>
  <c r="M9" i="14"/>
  <c r="L9" i="14"/>
  <c r="K9" i="14"/>
  <c r="J9" i="14"/>
  <c r="P8" i="14"/>
  <c r="O8" i="14"/>
  <c r="N8" i="14"/>
  <c r="M8" i="14"/>
  <c r="L8" i="14"/>
  <c r="K8" i="14"/>
  <c r="J8" i="14"/>
  <c r="J5" i="14"/>
  <c r="K5" i="14"/>
  <c r="L5" i="14"/>
  <c r="M5" i="14"/>
  <c r="N5" i="14"/>
  <c r="O5" i="14"/>
  <c r="P5" i="14"/>
  <c r="K4" i="14"/>
  <c r="L4" i="14"/>
  <c r="M4" i="14"/>
  <c r="N4" i="14"/>
  <c r="O4" i="14"/>
  <c r="P4" i="14"/>
  <c r="J4" i="14"/>
  <c r="C12" i="14"/>
  <c r="D12" i="14"/>
  <c r="E12" i="14"/>
  <c r="F12" i="14"/>
  <c r="G12" i="14"/>
  <c r="H12" i="14"/>
  <c r="I12" i="14"/>
  <c r="C13" i="14"/>
  <c r="D13" i="14"/>
  <c r="E13" i="14"/>
  <c r="F13" i="14"/>
  <c r="G13" i="14"/>
  <c r="H13" i="14"/>
  <c r="I13" i="14"/>
  <c r="B13" i="14"/>
  <c r="B12" i="14"/>
  <c r="B61" i="11"/>
  <c r="C61" i="11"/>
  <c r="D61" i="11"/>
  <c r="E61" i="11"/>
  <c r="F61" i="11"/>
  <c r="G61" i="11"/>
  <c r="H61" i="11"/>
  <c r="I61" i="11"/>
  <c r="J61" i="11"/>
  <c r="B62" i="11"/>
  <c r="C62" i="11"/>
  <c r="D62" i="11"/>
  <c r="E62" i="11"/>
  <c r="F62" i="11"/>
  <c r="G62" i="11"/>
  <c r="H62" i="11"/>
  <c r="I62" i="11"/>
  <c r="J62" i="11"/>
  <c r="B63" i="11"/>
  <c r="C63" i="11"/>
  <c r="D63" i="11"/>
  <c r="E63" i="11"/>
  <c r="F63" i="11"/>
  <c r="G63" i="11"/>
  <c r="H63" i="11"/>
  <c r="I63" i="11"/>
  <c r="J63" i="11"/>
  <c r="B64" i="11"/>
  <c r="C64" i="11"/>
  <c r="D64" i="11"/>
  <c r="E64" i="11"/>
  <c r="F64" i="11"/>
  <c r="G64" i="11"/>
  <c r="H64" i="11"/>
  <c r="I64" i="11"/>
  <c r="J64" i="11"/>
  <c r="B65" i="11"/>
  <c r="C65" i="11"/>
  <c r="D65" i="11"/>
  <c r="E65" i="11"/>
  <c r="F65" i="11"/>
  <c r="G65" i="11"/>
  <c r="H65" i="11"/>
  <c r="I65" i="11"/>
  <c r="J65" i="11"/>
  <c r="B66" i="11"/>
  <c r="C66" i="11"/>
  <c r="D66" i="11"/>
  <c r="E66" i="11"/>
  <c r="F66" i="11"/>
  <c r="G66" i="11"/>
  <c r="H66" i="11"/>
  <c r="I66" i="11"/>
  <c r="J66" i="11"/>
  <c r="B67" i="11"/>
  <c r="C67" i="11"/>
  <c r="D67" i="11"/>
  <c r="E67" i="11"/>
  <c r="F67" i="11"/>
  <c r="G67" i="11"/>
  <c r="H67" i="11"/>
  <c r="I67" i="11"/>
  <c r="J67" i="11"/>
  <c r="B68" i="11"/>
  <c r="C68" i="11"/>
  <c r="D68" i="11"/>
  <c r="E68" i="11"/>
  <c r="F68" i="11"/>
  <c r="G68" i="11"/>
  <c r="H68" i="11"/>
  <c r="I68" i="11"/>
  <c r="J68" i="11"/>
  <c r="B69" i="11"/>
  <c r="C69" i="11"/>
  <c r="D69" i="11"/>
  <c r="E69" i="11"/>
  <c r="F69" i="11"/>
  <c r="G69" i="11"/>
  <c r="H69" i="11"/>
  <c r="I69" i="11"/>
  <c r="J69" i="11"/>
  <c r="B70" i="11"/>
  <c r="C70" i="11"/>
  <c r="D70" i="11"/>
  <c r="E70" i="11"/>
  <c r="F70" i="11"/>
  <c r="G70" i="11"/>
  <c r="H70" i="11"/>
  <c r="I70" i="11"/>
  <c r="J70" i="11"/>
  <c r="B71" i="11"/>
  <c r="C71" i="11"/>
  <c r="D71" i="11"/>
  <c r="E71" i="11"/>
  <c r="F71" i="11"/>
  <c r="G71" i="11"/>
  <c r="H71" i="11"/>
  <c r="I71" i="11"/>
  <c r="J71" i="11"/>
  <c r="B72" i="11"/>
  <c r="C72" i="11"/>
  <c r="D72" i="11"/>
  <c r="E72" i="11"/>
  <c r="F72" i="11"/>
  <c r="G72" i="11"/>
  <c r="H72" i="11"/>
  <c r="I72" i="11"/>
  <c r="J72" i="11"/>
  <c r="B73" i="11"/>
  <c r="C73" i="11"/>
  <c r="D73" i="11"/>
  <c r="E73" i="11"/>
  <c r="F73" i="11"/>
  <c r="G73" i="11"/>
  <c r="H73" i="11"/>
  <c r="I73" i="11"/>
  <c r="J73" i="11"/>
  <c r="B74" i="11"/>
  <c r="C74" i="11"/>
  <c r="D74" i="11"/>
  <c r="E74" i="11"/>
  <c r="F74" i="11"/>
  <c r="G74" i="11"/>
  <c r="H74" i="11"/>
  <c r="I74" i="11"/>
  <c r="J74" i="11"/>
  <c r="B75" i="11"/>
  <c r="C75" i="11"/>
  <c r="D75" i="11"/>
  <c r="E75" i="11"/>
  <c r="F75" i="11"/>
  <c r="G75" i="11"/>
  <c r="H75" i="11"/>
  <c r="I75" i="11"/>
  <c r="J75" i="11"/>
  <c r="B76" i="11"/>
  <c r="C76" i="11"/>
  <c r="D76" i="11"/>
  <c r="E76" i="11"/>
  <c r="F76" i="11"/>
  <c r="G76" i="11"/>
  <c r="H76" i="11"/>
  <c r="I76" i="11"/>
  <c r="J76" i="11"/>
  <c r="B77" i="11"/>
  <c r="C77" i="11"/>
  <c r="D77" i="11"/>
  <c r="E77" i="11"/>
  <c r="F77" i="11"/>
  <c r="G77" i="11"/>
  <c r="H77" i="11"/>
  <c r="I77" i="11"/>
  <c r="J77" i="11"/>
  <c r="B78" i="11"/>
  <c r="C78" i="11"/>
  <c r="D78" i="11"/>
  <c r="E78" i="11"/>
  <c r="F78" i="11"/>
  <c r="G78" i="11"/>
  <c r="H78" i="11"/>
  <c r="I78" i="11"/>
  <c r="J78" i="11"/>
  <c r="B79" i="11"/>
  <c r="C79" i="11"/>
  <c r="D79" i="11"/>
  <c r="E79" i="11"/>
  <c r="F79" i="11"/>
  <c r="G79" i="11"/>
  <c r="H79" i="11"/>
  <c r="I79" i="11"/>
  <c r="J79" i="11"/>
  <c r="B80" i="11"/>
  <c r="C80" i="11"/>
  <c r="D80" i="11"/>
  <c r="E80" i="11"/>
  <c r="F80" i="11"/>
  <c r="G80" i="11"/>
  <c r="H80" i="11"/>
  <c r="I80" i="11"/>
  <c r="J80" i="11"/>
  <c r="B81" i="11"/>
  <c r="C81" i="11"/>
  <c r="D81" i="11"/>
  <c r="E81" i="11"/>
  <c r="F81" i="11"/>
  <c r="G81" i="11"/>
  <c r="H81" i="11"/>
  <c r="I81" i="11"/>
  <c r="J81" i="11"/>
  <c r="B82" i="11"/>
  <c r="C82" i="11"/>
  <c r="D82" i="11"/>
  <c r="E82" i="11"/>
  <c r="F82" i="11"/>
  <c r="G82" i="11"/>
  <c r="H82" i="11"/>
  <c r="I82" i="11"/>
  <c r="J82" i="11"/>
  <c r="B83" i="11"/>
  <c r="C83" i="11"/>
  <c r="D83" i="11"/>
  <c r="E83" i="11"/>
  <c r="F83" i="11"/>
  <c r="G83" i="11"/>
  <c r="H83" i="11"/>
  <c r="I83" i="11"/>
  <c r="J83" i="11"/>
  <c r="B84" i="11"/>
  <c r="C84" i="11"/>
  <c r="D84" i="11"/>
  <c r="E84" i="11"/>
  <c r="F84" i="11"/>
  <c r="G84" i="11"/>
  <c r="H84" i="11"/>
  <c r="I84" i="11"/>
  <c r="J84" i="11"/>
  <c r="B85" i="11"/>
  <c r="C85" i="11"/>
  <c r="D85" i="11"/>
  <c r="E85" i="11"/>
  <c r="F85" i="11"/>
  <c r="G85" i="11"/>
  <c r="H85" i="11"/>
  <c r="I85" i="11"/>
  <c r="J85" i="11"/>
  <c r="B86" i="11"/>
  <c r="C86" i="11"/>
  <c r="D86" i="11"/>
  <c r="E86" i="11"/>
  <c r="F86" i="11"/>
  <c r="G86" i="11"/>
  <c r="H86" i="11"/>
  <c r="I86" i="11"/>
  <c r="J86" i="11"/>
  <c r="B87" i="11"/>
  <c r="C87" i="11"/>
  <c r="D87" i="11"/>
  <c r="E87" i="11"/>
  <c r="F87" i="11"/>
  <c r="G87" i="11"/>
  <c r="H87" i="11"/>
  <c r="I87" i="11"/>
  <c r="J87" i="11"/>
  <c r="B88" i="11"/>
  <c r="C88" i="11"/>
  <c r="D88" i="11"/>
  <c r="E88" i="11"/>
  <c r="F88" i="11"/>
  <c r="G88" i="11"/>
  <c r="H88" i="11"/>
  <c r="I88" i="11"/>
  <c r="J88" i="11"/>
  <c r="B89" i="11"/>
  <c r="C89" i="11"/>
  <c r="D89" i="11"/>
  <c r="E89" i="11"/>
  <c r="F89" i="11"/>
  <c r="G89" i="11"/>
  <c r="H89" i="11"/>
  <c r="I89" i="11"/>
  <c r="J89" i="11"/>
  <c r="B90" i="11"/>
  <c r="C90" i="11"/>
  <c r="D90" i="11"/>
  <c r="E90" i="11"/>
  <c r="F90" i="11"/>
  <c r="G90" i="11"/>
  <c r="H90" i="11"/>
  <c r="I90" i="11"/>
  <c r="J90" i="11"/>
  <c r="B91" i="11"/>
  <c r="C91" i="11"/>
  <c r="D91" i="11"/>
  <c r="E91" i="11"/>
  <c r="F91" i="11"/>
  <c r="G91" i="11"/>
  <c r="H91" i="11"/>
  <c r="I91" i="11"/>
  <c r="J91" i="11"/>
  <c r="B92" i="11"/>
  <c r="C92" i="11"/>
  <c r="D92" i="11"/>
  <c r="E92" i="11"/>
  <c r="F92" i="11"/>
  <c r="G92" i="11"/>
  <c r="H92" i="11"/>
  <c r="I92" i="11"/>
  <c r="J92" i="11"/>
  <c r="B93" i="11"/>
  <c r="C93" i="11"/>
  <c r="D93" i="11"/>
  <c r="E93" i="11"/>
  <c r="F93" i="11"/>
  <c r="G93" i="11"/>
  <c r="H93" i="11"/>
  <c r="I93" i="11"/>
  <c r="J93" i="11"/>
  <c r="B94" i="11"/>
  <c r="C94" i="11"/>
  <c r="D94" i="11"/>
  <c r="E94" i="11"/>
  <c r="F94" i="11"/>
  <c r="G94" i="11"/>
  <c r="H94" i="11"/>
  <c r="I94" i="11"/>
  <c r="J94" i="11"/>
  <c r="B95" i="11"/>
  <c r="C95" i="11"/>
  <c r="D95" i="11"/>
  <c r="E95" i="11"/>
  <c r="F95" i="11"/>
  <c r="G95" i="11"/>
  <c r="H95" i="11"/>
  <c r="I95" i="11"/>
  <c r="J95" i="11"/>
  <c r="B96" i="11"/>
  <c r="C96" i="11"/>
  <c r="D96" i="11"/>
  <c r="E96" i="11"/>
  <c r="F96" i="11"/>
  <c r="G96" i="11"/>
  <c r="H96" i="11"/>
  <c r="I96" i="11"/>
  <c r="J96" i="11"/>
  <c r="B97" i="11"/>
  <c r="C97" i="11"/>
  <c r="D97" i="11"/>
  <c r="E97" i="11"/>
  <c r="F97" i="11"/>
  <c r="G97" i="11"/>
  <c r="H97" i="11"/>
  <c r="I97" i="11"/>
  <c r="J97" i="11"/>
  <c r="B98" i="11"/>
  <c r="C98" i="11"/>
  <c r="D98" i="11"/>
  <c r="E98" i="11"/>
  <c r="F98" i="11"/>
  <c r="G98" i="11"/>
  <c r="H98" i="11"/>
  <c r="I98" i="11"/>
  <c r="J98" i="11"/>
  <c r="B99" i="11"/>
  <c r="C99" i="11"/>
  <c r="D99" i="11"/>
  <c r="E99" i="11"/>
  <c r="F99" i="11"/>
  <c r="G99" i="11"/>
  <c r="H99" i="11"/>
  <c r="I99" i="11"/>
  <c r="J99" i="11"/>
  <c r="B100" i="11"/>
  <c r="C100" i="11"/>
  <c r="D100" i="11"/>
  <c r="E100" i="11"/>
  <c r="F100" i="11"/>
  <c r="G100" i="11"/>
  <c r="H100" i="11"/>
  <c r="I100" i="11"/>
  <c r="J100" i="11"/>
  <c r="B101" i="11"/>
  <c r="C101" i="11"/>
  <c r="D101" i="11"/>
  <c r="E101" i="11"/>
  <c r="F101" i="11"/>
  <c r="G101" i="11"/>
  <c r="H101" i="11"/>
  <c r="I101" i="11"/>
  <c r="J101" i="11"/>
  <c r="B102" i="11"/>
  <c r="C102" i="11"/>
  <c r="D102" i="11"/>
  <c r="E102" i="11"/>
  <c r="F102" i="11"/>
  <c r="G102" i="11"/>
  <c r="H102" i="11"/>
  <c r="I102" i="11"/>
  <c r="J102" i="11"/>
  <c r="B103" i="11"/>
  <c r="C103" i="11"/>
  <c r="D103" i="11"/>
  <c r="E103" i="11"/>
  <c r="F103" i="11"/>
  <c r="G103" i="11"/>
  <c r="H103" i="11"/>
  <c r="I103" i="11"/>
  <c r="J103" i="11"/>
  <c r="B104" i="11"/>
  <c r="C104" i="11"/>
  <c r="D104" i="11"/>
  <c r="E104" i="11"/>
  <c r="F104" i="11"/>
  <c r="G104" i="11"/>
  <c r="H104" i="11"/>
  <c r="I104" i="11"/>
  <c r="J104" i="11"/>
  <c r="B105" i="11"/>
  <c r="C105" i="11"/>
  <c r="D105" i="11"/>
  <c r="E105" i="11"/>
  <c r="F105" i="11"/>
  <c r="G105" i="11"/>
  <c r="H105" i="11"/>
  <c r="I105" i="11"/>
  <c r="J105" i="11"/>
  <c r="B106" i="11"/>
  <c r="C106" i="11"/>
  <c r="D106" i="11"/>
  <c r="E106" i="11"/>
  <c r="F106" i="11"/>
  <c r="G106" i="11"/>
  <c r="H106" i="11"/>
  <c r="I106" i="11"/>
  <c r="J106" i="11"/>
  <c r="B107" i="11"/>
  <c r="C107" i="11"/>
  <c r="D107" i="11"/>
  <c r="E107" i="11"/>
  <c r="F107" i="11"/>
  <c r="G107" i="11"/>
  <c r="H107" i="11"/>
  <c r="I107" i="11"/>
  <c r="J107" i="11"/>
  <c r="B108" i="11"/>
  <c r="C108" i="11"/>
  <c r="D108" i="11"/>
  <c r="E108" i="11"/>
  <c r="F108" i="11"/>
  <c r="G108" i="11"/>
  <c r="H108" i="11"/>
  <c r="I108" i="11"/>
  <c r="J108" i="11"/>
  <c r="B109" i="11"/>
  <c r="C109" i="11"/>
  <c r="D109" i="11"/>
  <c r="E109" i="11"/>
  <c r="F109" i="11"/>
  <c r="G109" i="11"/>
  <c r="H109" i="11"/>
  <c r="I109" i="11"/>
  <c r="J109" i="11"/>
  <c r="B110" i="11"/>
  <c r="C110" i="11"/>
  <c r="D110" i="11"/>
  <c r="E110" i="11"/>
  <c r="F110" i="11"/>
  <c r="G110" i="11"/>
  <c r="H110" i="11"/>
  <c r="I110" i="11"/>
  <c r="J110" i="11"/>
  <c r="B111" i="11"/>
  <c r="C111" i="11"/>
  <c r="D111" i="11"/>
  <c r="E111" i="11"/>
  <c r="F111" i="11"/>
  <c r="G111" i="11"/>
  <c r="H111" i="11"/>
  <c r="I111" i="11"/>
  <c r="J111" i="11"/>
  <c r="B112" i="11"/>
  <c r="C112" i="11"/>
  <c r="D112" i="11"/>
  <c r="E112" i="11"/>
  <c r="F112" i="11"/>
  <c r="G112" i="11"/>
  <c r="H112" i="11"/>
  <c r="I112" i="11"/>
  <c r="J112" i="11"/>
  <c r="B113" i="11"/>
  <c r="C113" i="11"/>
  <c r="D113" i="11"/>
  <c r="E113" i="11"/>
  <c r="F113" i="11"/>
  <c r="G113" i="11"/>
  <c r="H113" i="11"/>
  <c r="I113" i="11"/>
  <c r="J113" i="11"/>
  <c r="C60" i="11"/>
  <c r="D60" i="11"/>
  <c r="E60" i="11"/>
  <c r="F60" i="11"/>
  <c r="G60" i="11"/>
  <c r="H60" i="11"/>
  <c r="I60" i="11"/>
  <c r="J60" i="11"/>
  <c r="B60" i="11"/>
  <c r="E36" i="2"/>
  <c r="F36" i="2"/>
  <c r="G5" i="2"/>
  <c r="G36" i="2" s="1"/>
  <c r="E37" i="2"/>
  <c r="F37" i="2"/>
  <c r="G6" i="2"/>
  <c r="G37" i="2" s="1"/>
  <c r="E38" i="2"/>
  <c r="F38" i="2"/>
  <c r="G7" i="2"/>
  <c r="G38" i="2" s="1"/>
  <c r="E39" i="2"/>
  <c r="F39" i="2"/>
  <c r="G8" i="2"/>
  <c r="G39" i="2" s="1"/>
  <c r="E40" i="2"/>
  <c r="F40" i="2"/>
  <c r="G9" i="2"/>
  <c r="G40" i="2" s="1"/>
  <c r="E41" i="2"/>
  <c r="F41" i="2"/>
  <c r="G10" i="2"/>
  <c r="G41" i="2" s="1"/>
  <c r="E42" i="2"/>
  <c r="F42" i="2"/>
  <c r="G11" i="2"/>
  <c r="G42" i="2" s="1"/>
  <c r="E43" i="2"/>
  <c r="F43" i="2"/>
  <c r="G12" i="2"/>
  <c r="G43" i="2" s="1"/>
  <c r="E44" i="2"/>
  <c r="F44" i="2"/>
  <c r="G13" i="2"/>
  <c r="G44" i="2" s="1"/>
  <c r="E45" i="2"/>
  <c r="F45" i="2"/>
  <c r="G14" i="2"/>
  <c r="G45" i="2" s="1"/>
  <c r="E46" i="2"/>
  <c r="F46" i="2"/>
  <c r="G15" i="2"/>
  <c r="G46" i="2" s="1"/>
  <c r="E47" i="2"/>
  <c r="F47" i="2"/>
  <c r="G16" i="2"/>
  <c r="E48" i="2"/>
  <c r="F48" i="2"/>
  <c r="G17" i="2"/>
  <c r="G48" i="2" s="1"/>
  <c r="E49" i="2"/>
  <c r="F49" i="2"/>
  <c r="G18" i="2"/>
  <c r="G49" i="2" s="1"/>
  <c r="E50" i="2"/>
  <c r="F50" i="2"/>
  <c r="G19" i="2"/>
  <c r="G50" i="2" s="1"/>
  <c r="E51" i="2"/>
  <c r="F51" i="2"/>
  <c r="G20" i="2"/>
  <c r="G51" i="2" s="1"/>
  <c r="E52" i="2"/>
  <c r="F52" i="2"/>
  <c r="G21" i="2"/>
  <c r="G52" i="2" s="1"/>
  <c r="E53" i="2"/>
  <c r="F53" i="2"/>
  <c r="G22" i="2"/>
  <c r="G53" i="2" s="1"/>
  <c r="E54" i="2"/>
  <c r="F54" i="2"/>
  <c r="G23" i="2"/>
  <c r="G54" i="2" s="1"/>
  <c r="E55" i="2"/>
  <c r="F55" i="2"/>
  <c r="G24" i="2"/>
  <c r="E56" i="2"/>
  <c r="F56" i="2"/>
  <c r="G25" i="2"/>
  <c r="G56" i="2" s="1"/>
  <c r="E57" i="2"/>
  <c r="F57" i="2"/>
  <c r="G26" i="2"/>
  <c r="G57" i="2" s="1"/>
  <c r="E58" i="2"/>
  <c r="F58" i="2"/>
  <c r="G27" i="2"/>
  <c r="G58" i="2" s="1"/>
  <c r="E59" i="2"/>
  <c r="F59" i="2"/>
  <c r="G28" i="2"/>
  <c r="G59" i="2" s="1"/>
  <c r="E60" i="2"/>
  <c r="F60" i="2"/>
  <c r="G29" i="2"/>
  <c r="G60" i="2"/>
  <c r="E61" i="2"/>
  <c r="F61" i="2"/>
  <c r="G30" i="2"/>
  <c r="G61" i="2" s="1"/>
  <c r="E62" i="2"/>
  <c r="F62" i="2"/>
  <c r="G31" i="2"/>
  <c r="G62" i="2" s="1"/>
  <c r="E63" i="2"/>
  <c r="F63" i="2"/>
  <c r="G32" i="2"/>
  <c r="G63" i="2" s="1"/>
  <c r="F35" i="2"/>
  <c r="G4" i="2"/>
  <c r="E35" i="2"/>
  <c r="B38" i="2"/>
  <c r="C38" i="2"/>
  <c r="D7" i="2"/>
  <c r="D38" i="2" s="1"/>
  <c r="B39" i="2"/>
  <c r="C39" i="2"/>
  <c r="D8" i="2"/>
  <c r="D39" i="2"/>
  <c r="B40" i="2"/>
  <c r="C40" i="2"/>
  <c r="D9" i="2"/>
  <c r="D40" i="2" s="1"/>
  <c r="B41" i="2"/>
  <c r="C41" i="2"/>
  <c r="D10" i="2"/>
  <c r="D41" i="2" s="1"/>
  <c r="B42" i="2"/>
  <c r="C42" i="2"/>
  <c r="D11" i="2"/>
  <c r="D42" i="2" s="1"/>
  <c r="B43" i="2"/>
  <c r="C43" i="2"/>
  <c r="D12" i="2"/>
  <c r="D43" i="2"/>
  <c r="B44" i="2"/>
  <c r="C44" i="2"/>
  <c r="D13" i="2"/>
  <c r="D44" i="2" s="1"/>
  <c r="B45" i="2"/>
  <c r="C45" i="2"/>
  <c r="D14" i="2"/>
  <c r="D45" i="2" s="1"/>
  <c r="B46" i="2"/>
  <c r="C46" i="2"/>
  <c r="D15" i="2"/>
  <c r="D46" i="2" s="1"/>
  <c r="B47" i="2"/>
  <c r="C47" i="2"/>
  <c r="D16" i="2"/>
  <c r="D47" i="2"/>
  <c r="B48" i="2"/>
  <c r="C48" i="2"/>
  <c r="D17" i="2"/>
  <c r="D48" i="2" s="1"/>
  <c r="B49" i="2"/>
  <c r="C49" i="2"/>
  <c r="D18" i="2"/>
  <c r="D49" i="2" s="1"/>
  <c r="B50" i="2"/>
  <c r="C50" i="2"/>
  <c r="D19" i="2"/>
  <c r="D50" i="2" s="1"/>
  <c r="B51" i="2"/>
  <c r="C51" i="2"/>
  <c r="D20" i="2"/>
  <c r="D51" i="2"/>
  <c r="B52" i="2"/>
  <c r="C52" i="2"/>
  <c r="D21" i="2"/>
  <c r="B53" i="2"/>
  <c r="C53" i="2"/>
  <c r="D22" i="2"/>
  <c r="D53" i="2" s="1"/>
  <c r="B54" i="2"/>
  <c r="C54" i="2"/>
  <c r="D23" i="2"/>
  <c r="D54" i="2" s="1"/>
  <c r="B55" i="2"/>
  <c r="C55" i="2"/>
  <c r="D24" i="2"/>
  <c r="D55" i="2"/>
  <c r="B56" i="2"/>
  <c r="C56" i="2"/>
  <c r="D25" i="2"/>
  <c r="D56" i="2" s="1"/>
  <c r="B57" i="2"/>
  <c r="C57" i="2"/>
  <c r="D26" i="2"/>
  <c r="B58" i="2"/>
  <c r="C58" i="2"/>
  <c r="D27" i="2"/>
  <c r="D58" i="2" s="1"/>
  <c r="B59" i="2"/>
  <c r="C59" i="2"/>
  <c r="D28" i="2"/>
  <c r="D59" i="2"/>
  <c r="B60" i="2"/>
  <c r="C60" i="2"/>
  <c r="D29" i="2"/>
  <c r="D60" i="2" s="1"/>
  <c r="B61" i="2"/>
  <c r="C61" i="2"/>
  <c r="D30" i="2"/>
  <c r="B62" i="2"/>
  <c r="C62" i="2"/>
  <c r="D31" i="2"/>
  <c r="B63" i="2"/>
  <c r="C63" i="2"/>
  <c r="D32" i="2"/>
  <c r="D63" i="2"/>
  <c r="C37" i="2"/>
  <c r="D6" i="2"/>
  <c r="D37" i="2" s="1"/>
  <c r="B37" i="2"/>
  <c r="L359" i="12"/>
  <c r="M359" i="12"/>
  <c r="N359" i="12"/>
  <c r="O5" i="12"/>
  <c r="O123" i="12"/>
  <c r="O241" i="12" s="1"/>
  <c r="L360" i="12"/>
  <c r="M360" i="12"/>
  <c r="N360" i="12"/>
  <c r="O6" i="12"/>
  <c r="O124" i="12"/>
  <c r="O242" i="12" s="1"/>
  <c r="L361" i="12"/>
  <c r="M361" i="12"/>
  <c r="N361" i="12"/>
  <c r="L362" i="12"/>
  <c r="M362" i="12"/>
  <c r="N362" i="12"/>
  <c r="O8" i="12"/>
  <c r="O126" i="12"/>
  <c r="O244" i="12" s="1"/>
  <c r="L363" i="12"/>
  <c r="M363" i="12"/>
  <c r="N363" i="12"/>
  <c r="O9" i="12"/>
  <c r="O363" i="12" s="1"/>
  <c r="L364" i="12"/>
  <c r="M364" i="12"/>
  <c r="N364" i="12"/>
  <c r="O10" i="12"/>
  <c r="O364" i="12" s="1"/>
  <c r="O128" i="12"/>
  <c r="L365" i="12"/>
  <c r="M365" i="12"/>
  <c r="N365" i="12"/>
  <c r="L366" i="12"/>
  <c r="M366" i="12"/>
  <c r="N366" i="12"/>
  <c r="O12" i="12"/>
  <c r="O366" i="12" s="1"/>
  <c r="L367" i="12"/>
  <c r="M367" i="12"/>
  <c r="N367" i="12"/>
  <c r="O13" i="12"/>
  <c r="O367" i="12" s="1"/>
  <c r="L368" i="12"/>
  <c r="M368" i="12"/>
  <c r="N368" i="12"/>
  <c r="O14" i="12"/>
  <c r="L369" i="12"/>
  <c r="M369" i="12"/>
  <c r="N369" i="12"/>
  <c r="O15" i="12"/>
  <c r="O251" i="12" s="1"/>
  <c r="L370" i="12"/>
  <c r="M370" i="12"/>
  <c r="N370" i="12"/>
  <c r="O16" i="12"/>
  <c r="O370" i="12" s="1"/>
  <c r="L371" i="12"/>
  <c r="M371" i="12"/>
  <c r="N371" i="12"/>
  <c r="O17" i="12"/>
  <c r="O371" i="12" s="1"/>
  <c r="O135" i="12"/>
  <c r="L372" i="12"/>
  <c r="M372" i="12"/>
  <c r="N372" i="12"/>
  <c r="O18" i="12"/>
  <c r="L373" i="12"/>
  <c r="M373" i="12"/>
  <c r="N373" i="12"/>
  <c r="L374" i="12"/>
  <c r="M374" i="12"/>
  <c r="N374" i="12"/>
  <c r="O20" i="12"/>
  <c r="O374" i="12" s="1"/>
  <c r="L375" i="12"/>
  <c r="M375" i="12"/>
  <c r="N375" i="12"/>
  <c r="O21" i="12"/>
  <c r="O375" i="12" s="1"/>
  <c r="L376" i="12"/>
  <c r="M376" i="12"/>
  <c r="N376" i="12"/>
  <c r="O22" i="12"/>
  <c r="L377" i="12"/>
  <c r="M377" i="12"/>
  <c r="N377" i="12"/>
  <c r="O23" i="12"/>
  <c r="O377" i="12" s="1"/>
  <c r="L378" i="12"/>
  <c r="M378" i="12"/>
  <c r="N378" i="12"/>
  <c r="O24" i="12"/>
  <c r="O378" i="12" s="1"/>
  <c r="L379" i="12"/>
  <c r="M379" i="12"/>
  <c r="N379" i="12"/>
  <c r="O25" i="12"/>
  <c r="O379" i="12" s="1"/>
  <c r="O143" i="12"/>
  <c r="L380" i="12"/>
  <c r="M380" i="12"/>
  <c r="N380" i="12"/>
  <c r="O26" i="12"/>
  <c r="L381" i="12"/>
  <c r="M381" i="12"/>
  <c r="N381" i="12"/>
  <c r="L382" i="12"/>
  <c r="M382" i="12"/>
  <c r="N382" i="12"/>
  <c r="L383" i="12"/>
  <c r="M383" i="12"/>
  <c r="N383" i="12"/>
  <c r="O29" i="12"/>
  <c r="L384" i="12"/>
  <c r="M384" i="12"/>
  <c r="N384" i="12"/>
  <c r="O30" i="12"/>
  <c r="L385" i="12"/>
  <c r="M385" i="12"/>
  <c r="N385" i="12"/>
  <c r="O31" i="12"/>
  <c r="O385" i="12" s="1"/>
  <c r="L386" i="12"/>
  <c r="M386" i="12"/>
  <c r="N386" i="12"/>
  <c r="L387" i="12"/>
  <c r="M387" i="12"/>
  <c r="N387" i="12"/>
  <c r="O33" i="12"/>
  <c r="O151" i="12"/>
  <c r="O269" i="12" s="1"/>
  <c r="L388" i="12"/>
  <c r="M388" i="12"/>
  <c r="N388" i="12"/>
  <c r="L389" i="12"/>
  <c r="M389" i="12"/>
  <c r="N389" i="12"/>
  <c r="L390" i="12"/>
  <c r="M390" i="12"/>
  <c r="N390" i="12"/>
  <c r="L391" i="12"/>
  <c r="M391" i="12"/>
  <c r="N391" i="12"/>
  <c r="O37" i="12"/>
  <c r="O155" i="12"/>
  <c r="L392" i="12"/>
  <c r="M392" i="12"/>
  <c r="N392" i="12"/>
  <c r="O38" i="12"/>
  <c r="O156" i="12"/>
  <c r="L393" i="12"/>
  <c r="M393" i="12"/>
  <c r="N393" i="12"/>
  <c r="L394" i="12"/>
  <c r="M394" i="12"/>
  <c r="N394" i="12"/>
  <c r="L395" i="12"/>
  <c r="M395" i="12"/>
  <c r="N395" i="12"/>
  <c r="O41" i="12"/>
  <c r="O395" i="12" s="1"/>
  <c r="L396" i="12"/>
  <c r="M396" i="12"/>
  <c r="N396" i="12"/>
  <c r="L397" i="12"/>
  <c r="M397" i="12"/>
  <c r="N397" i="12"/>
  <c r="L398" i="12"/>
  <c r="M398" i="12"/>
  <c r="N398" i="12"/>
  <c r="L399" i="12"/>
  <c r="M399" i="12"/>
  <c r="N399" i="12"/>
  <c r="O45" i="12"/>
  <c r="O399" i="12" s="1"/>
  <c r="O163" i="12"/>
  <c r="L400" i="12"/>
  <c r="M400" i="12"/>
  <c r="N400" i="12"/>
  <c r="O46" i="12"/>
  <c r="O400" i="12" s="1"/>
  <c r="L401" i="12"/>
  <c r="M401" i="12"/>
  <c r="N401" i="12"/>
  <c r="O47" i="12"/>
  <c r="O401" i="12" s="1"/>
  <c r="L402" i="12"/>
  <c r="M402" i="12"/>
  <c r="N402" i="12"/>
  <c r="L403" i="12"/>
  <c r="M403" i="12"/>
  <c r="N403" i="12"/>
  <c r="O49" i="12"/>
  <c r="O167" i="12"/>
  <c r="L404" i="12"/>
  <c r="M404" i="12"/>
  <c r="N404" i="12"/>
  <c r="L405" i="12"/>
  <c r="M405" i="12"/>
  <c r="N405" i="12"/>
  <c r="L406" i="12"/>
  <c r="M406" i="12"/>
  <c r="N406" i="12"/>
  <c r="L407" i="12"/>
  <c r="M407" i="12"/>
  <c r="N407" i="12"/>
  <c r="O53" i="12"/>
  <c r="O407" i="12" s="1"/>
  <c r="L408" i="12"/>
  <c r="M408" i="12"/>
  <c r="N408" i="12"/>
  <c r="O54" i="12"/>
  <c r="O172" i="12"/>
  <c r="O290" i="12" s="1"/>
  <c r="L409" i="12"/>
  <c r="M409" i="12"/>
  <c r="N409" i="12"/>
  <c r="O55" i="12"/>
  <c r="O409" i="12" s="1"/>
  <c r="L410" i="12"/>
  <c r="M410" i="12"/>
  <c r="N410" i="12"/>
  <c r="L411" i="12"/>
  <c r="M411" i="12"/>
  <c r="N411" i="12"/>
  <c r="O57" i="12"/>
  <c r="O411" i="12" s="1"/>
  <c r="L412" i="12"/>
  <c r="M412" i="12"/>
  <c r="N412" i="12"/>
  <c r="L413" i="12"/>
  <c r="M413" i="12"/>
  <c r="N413" i="12"/>
  <c r="L414" i="12"/>
  <c r="M414" i="12"/>
  <c r="N414" i="12"/>
  <c r="O60" i="12"/>
  <c r="O414" i="12" s="1"/>
  <c r="L415" i="12"/>
  <c r="M415" i="12"/>
  <c r="N415" i="12"/>
  <c r="O61" i="12"/>
  <c r="O415" i="12" s="1"/>
  <c r="L416" i="12"/>
  <c r="M416" i="12"/>
  <c r="N416" i="12"/>
  <c r="O62" i="12"/>
  <c r="O416" i="12" s="1"/>
  <c r="L417" i="12"/>
  <c r="M417" i="12"/>
  <c r="N417" i="12"/>
  <c r="L418" i="12"/>
  <c r="M418" i="12"/>
  <c r="N418" i="12"/>
  <c r="O64" i="12"/>
  <c r="O418" i="12" s="1"/>
  <c r="L419" i="12"/>
  <c r="M419" i="12"/>
  <c r="N419" i="12"/>
  <c r="O65" i="12"/>
  <c r="O419" i="12" s="1"/>
  <c r="O183" i="12"/>
  <c r="L420" i="12"/>
  <c r="M420" i="12"/>
  <c r="N420" i="12"/>
  <c r="O66" i="12"/>
  <c r="O184" i="12"/>
  <c r="L421" i="12"/>
  <c r="M421" i="12"/>
  <c r="N421" i="12"/>
  <c r="L422" i="12"/>
  <c r="M422" i="12"/>
  <c r="N422" i="12"/>
  <c r="O68" i="12"/>
  <c r="O422" i="12" s="1"/>
  <c r="L423" i="12"/>
  <c r="M423" i="12"/>
  <c r="N423" i="12"/>
  <c r="O69" i="12"/>
  <c r="O423" i="12" s="1"/>
  <c r="L424" i="12"/>
  <c r="M424" i="12"/>
  <c r="N424" i="12"/>
  <c r="O70" i="12"/>
  <c r="O424" i="12" s="1"/>
  <c r="O188" i="12"/>
  <c r="L425" i="12"/>
  <c r="M425" i="12"/>
  <c r="N425" i="12"/>
  <c r="L426" i="12"/>
  <c r="M426" i="12"/>
  <c r="N426" i="12"/>
  <c r="L427" i="12"/>
  <c r="M427" i="12"/>
  <c r="N427" i="12"/>
  <c r="O73" i="12"/>
  <c r="O191" i="12"/>
  <c r="L428" i="12"/>
  <c r="M428" i="12"/>
  <c r="N428" i="12"/>
  <c r="L429" i="12"/>
  <c r="M429" i="12"/>
  <c r="N429" i="12"/>
  <c r="L430" i="12"/>
  <c r="M430" i="12"/>
  <c r="N430" i="12"/>
  <c r="L431" i="12"/>
  <c r="M431" i="12"/>
  <c r="N431" i="12"/>
  <c r="O77" i="12"/>
  <c r="O431" i="12" s="1"/>
  <c r="O195" i="12"/>
  <c r="L432" i="12"/>
  <c r="M432" i="12"/>
  <c r="N432" i="12"/>
  <c r="O78" i="12"/>
  <c r="O196" i="12"/>
  <c r="L433" i="12"/>
  <c r="M433" i="12"/>
  <c r="N433" i="12"/>
  <c r="O79" i="12"/>
  <c r="O433" i="12" s="1"/>
  <c r="L434" i="12"/>
  <c r="M434" i="12"/>
  <c r="N434" i="12"/>
  <c r="L435" i="12"/>
  <c r="M435" i="12"/>
  <c r="N435" i="12"/>
  <c r="O81" i="12"/>
  <c r="O435" i="12" s="1"/>
  <c r="L436" i="12"/>
  <c r="M436" i="12"/>
  <c r="N436" i="12"/>
  <c r="O82" i="12"/>
  <c r="L437" i="12"/>
  <c r="M437" i="12"/>
  <c r="N437" i="12"/>
  <c r="L438" i="12"/>
  <c r="M438" i="12"/>
  <c r="N438" i="12"/>
  <c r="L439" i="12"/>
  <c r="M439" i="12"/>
  <c r="N439" i="12"/>
  <c r="O85" i="12"/>
  <c r="O203" i="12"/>
  <c r="L440" i="12"/>
  <c r="M440" i="12"/>
  <c r="N440" i="12"/>
  <c r="L441" i="12"/>
  <c r="M441" i="12"/>
  <c r="N441" i="12"/>
  <c r="L442" i="12"/>
  <c r="M442" i="12"/>
  <c r="N442" i="12"/>
  <c r="L443" i="12"/>
  <c r="M443" i="12"/>
  <c r="N443" i="12"/>
  <c r="O89" i="12"/>
  <c r="O207" i="12"/>
  <c r="L444" i="12"/>
  <c r="M444" i="12"/>
  <c r="N444" i="12"/>
  <c r="L445" i="12"/>
  <c r="M445" i="12"/>
  <c r="N445" i="12"/>
  <c r="L446" i="12"/>
  <c r="M446" i="12"/>
  <c r="N446" i="12"/>
  <c r="O92" i="12"/>
  <c r="O446" i="12" s="1"/>
  <c r="O210" i="12"/>
  <c r="L447" i="12"/>
  <c r="M447" i="12"/>
  <c r="N447" i="12"/>
  <c r="O93" i="12"/>
  <c r="O211" i="12"/>
  <c r="L448" i="12"/>
  <c r="M448" i="12"/>
  <c r="N448" i="12"/>
  <c r="O94" i="12"/>
  <c r="O448" i="12" s="1"/>
  <c r="O212" i="12"/>
  <c r="L449" i="12"/>
  <c r="M449" i="12"/>
  <c r="N449" i="12"/>
  <c r="L450" i="12"/>
  <c r="M450" i="12"/>
  <c r="N450" i="12"/>
  <c r="L451" i="12"/>
  <c r="M451" i="12"/>
  <c r="N451" i="12"/>
  <c r="O97" i="12"/>
  <c r="O215" i="12"/>
  <c r="L452" i="12"/>
  <c r="M452" i="12"/>
  <c r="N452" i="12"/>
  <c r="O98" i="12"/>
  <c r="O452" i="12" s="1"/>
  <c r="L453" i="12"/>
  <c r="M453" i="12"/>
  <c r="N453" i="12"/>
  <c r="L454" i="12"/>
  <c r="M454" i="12"/>
  <c r="N454" i="12"/>
  <c r="O100" i="12"/>
  <c r="O454" i="12" s="1"/>
  <c r="L455" i="12"/>
  <c r="M455" i="12"/>
  <c r="N455" i="12"/>
  <c r="O101" i="12"/>
  <c r="O455" i="12" s="1"/>
  <c r="O219" i="12"/>
  <c r="L456" i="12"/>
  <c r="M456" i="12"/>
  <c r="N456" i="12"/>
  <c r="O102" i="12"/>
  <c r="O456" i="12" s="1"/>
  <c r="L457" i="12"/>
  <c r="M457" i="12"/>
  <c r="N457" i="12"/>
  <c r="N104" i="12"/>
  <c r="N222" i="12"/>
  <c r="N105" i="12"/>
  <c r="N341" i="12" s="1"/>
  <c r="N223" i="12"/>
  <c r="M106" i="12"/>
  <c r="N107" i="12"/>
  <c r="N118" i="12" s="1"/>
  <c r="N225" i="12"/>
  <c r="M110" i="12"/>
  <c r="M464" i="12" s="1"/>
  <c r="N110" i="12"/>
  <c r="N346" i="12" s="1"/>
  <c r="N228" i="12"/>
  <c r="N464" i="12"/>
  <c r="N111" i="12"/>
  <c r="N229" i="12"/>
  <c r="N347" i="12" s="1"/>
  <c r="N358" i="12"/>
  <c r="M358" i="12"/>
  <c r="L358" i="12"/>
  <c r="L241" i="12"/>
  <c r="M241" i="12"/>
  <c r="N241" i="12"/>
  <c r="L242" i="12"/>
  <c r="M242" i="12"/>
  <c r="N242" i="12"/>
  <c r="L243" i="12"/>
  <c r="M243" i="12"/>
  <c r="N243" i="12"/>
  <c r="L244" i="12"/>
  <c r="M244" i="12"/>
  <c r="N244" i="12"/>
  <c r="L245" i="12"/>
  <c r="M245" i="12"/>
  <c r="N245" i="12"/>
  <c r="O127" i="12"/>
  <c r="O245" i="12"/>
  <c r="L246" i="12"/>
  <c r="M246" i="12"/>
  <c r="N246" i="12"/>
  <c r="O246" i="12"/>
  <c r="L247" i="12"/>
  <c r="M247" i="12"/>
  <c r="N247" i="12"/>
  <c r="L248" i="12"/>
  <c r="M248" i="12"/>
  <c r="N248" i="12"/>
  <c r="L249" i="12"/>
  <c r="M249" i="12"/>
  <c r="N249" i="12"/>
  <c r="O131" i="12"/>
  <c r="O249" i="12" s="1"/>
  <c r="L250" i="12"/>
  <c r="M250" i="12"/>
  <c r="N250" i="12"/>
  <c r="L251" i="12"/>
  <c r="M251" i="12"/>
  <c r="N251" i="12"/>
  <c r="L252" i="12"/>
  <c r="M252" i="12"/>
  <c r="N252" i="12"/>
  <c r="O134" i="12"/>
  <c r="L253" i="12"/>
  <c r="M253" i="12"/>
  <c r="N253" i="12"/>
  <c r="L254" i="12"/>
  <c r="M254" i="12"/>
  <c r="N254" i="12"/>
  <c r="O136" i="12"/>
  <c r="O254" i="12" s="1"/>
  <c r="L255" i="12"/>
  <c r="M255" i="12"/>
  <c r="N255" i="12"/>
  <c r="L256" i="12"/>
  <c r="M256" i="12"/>
  <c r="N256" i="12"/>
  <c r="L257" i="12"/>
  <c r="M257" i="12"/>
  <c r="N257" i="12"/>
  <c r="O139" i="12"/>
  <c r="O257" i="12" s="1"/>
  <c r="L258" i="12"/>
  <c r="M258" i="12"/>
  <c r="N258" i="12"/>
  <c r="L259" i="12"/>
  <c r="M259" i="12"/>
  <c r="N259" i="12"/>
  <c r="L260" i="12"/>
  <c r="M260" i="12"/>
  <c r="N260" i="12"/>
  <c r="L261" i="12"/>
  <c r="M261" i="12"/>
  <c r="N261" i="12"/>
  <c r="L262" i="12"/>
  <c r="M262" i="12"/>
  <c r="N262" i="12"/>
  <c r="L263" i="12"/>
  <c r="M263" i="12"/>
  <c r="N263" i="12"/>
  <c r="L264" i="12"/>
  <c r="M264" i="12"/>
  <c r="N264" i="12"/>
  <c r="O146" i="12"/>
  <c r="O264" i="12" s="1"/>
  <c r="O28" i="12"/>
  <c r="L265" i="12"/>
  <c r="M265" i="12"/>
  <c r="N265" i="12"/>
  <c r="O147" i="12"/>
  <c r="L266" i="12"/>
  <c r="M266" i="12"/>
  <c r="N266" i="12"/>
  <c r="O148" i="12"/>
  <c r="L267" i="12"/>
  <c r="M267" i="12"/>
  <c r="N267" i="12"/>
  <c r="L268" i="12"/>
  <c r="M268" i="12"/>
  <c r="N268" i="12"/>
  <c r="L269" i="12"/>
  <c r="M269" i="12"/>
  <c r="N269" i="12"/>
  <c r="L270" i="12"/>
  <c r="M270" i="12"/>
  <c r="N270" i="12"/>
  <c r="L271" i="12"/>
  <c r="M271" i="12"/>
  <c r="N271" i="12"/>
  <c r="L272" i="12"/>
  <c r="M272" i="12"/>
  <c r="N272" i="12"/>
  <c r="L273" i="12"/>
  <c r="M273" i="12"/>
  <c r="N273" i="12"/>
  <c r="L274" i="12"/>
  <c r="M274" i="12"/>
  <c r="N274" i="12"/>
  <c r="L275" i="12"/>
  <c r="M275" i="12"/>
  <c r="N275" i="12"/>
  <c r="L276" i="12"/>
  <c r="M276" i="12"/>
  <c r="N276" i="12"/>
  <c r="O158" i="12"/>
  <c r="O276" i="12" s="1"/>
  <c r="O40" i="12"/>
  <c r="O394" i="12" s="1"/>
  <c r="L277" i="12"/>
  <c r="M277" i="12"/>
  <c r="N277" i="12"/>
  <c r="O159" i="12"/>
  <c r="L278" i="12"/>
  <c r="M278" i="12"/>
  <c r="N278" i="12"/>
  <c r="O160" i="12"/>
  <c r="O42" i="12"/>
  <c r="L279" i="12"/>
  <c r="M279" i="12"/>
  <c r="N279" i="12"/>
  <c r="L280" i="12"/>
  <c r="M280" i="12"/>
  <c r="N280" i="12"/>
  <c r="O162" i="12"/>
  <c r="O44" i="12"/>
  <c r="O398" i="12" s="1"/>
  <c r="O280" i="12"/>
  <c r="L281" i="12"/>
  <c r="M281" i="12"/>
  <c r="N281" i="12"/>
  <c r="L282" i="12"/>
  <c r="M282" i="12"/>
  <c r="N282" i="12"/>
  <c r="O164" i="12"/>
  <c r="O282" i="12" s="1"/>
  <c r="L283" i="12"/>
  <c r="M283" i="12"/>
  <c r="N283" i="12"/>
  <c r="L284" i="12"/>
  <c r="M284" i="12"/>
  <c r="N284" i="12"/>
  <c r="O166" i="12"/>
  <c r="O48" i="12"/>
  <c r="O284" i="12"/>
  <c r="L285" i="12"/>
  <c r="M285" i="12"/>
  <c r="N285" i="12"/>
  <c r="L286" i="12"/>
  <c r="M286" i="12"/>
  <c r="N286" i="12"/>
  <c r="O168" i="12"/>
  <c r="O50" i="12"/>
  <c r="O286" i="12"/>
  <c r="L287" i="12"/>
  <c r="M287" i="12"/>
  <c r="N287" i="12"/>
  <c r="L288" i="12"/>
  <c r="M288" i="12"/>
  <c r="N288" i="12"/>
  <c r="L289" i="12"/>
  <c r="M289" i="12"/>
  <c r="N289" i="12"/>
  <c r="O171" i="12"/>
  <c r="L290" i="12"/>
  <c r="M290" i="12"/>
  <c r="N290" i="12"/>
  <c r="L291" i="12"/>
  <c r="M291" i="12"/>
  <c r="N291" i="12"/>
  <c r="L292" i="12"/>
  <c r="M292" i="12"/>
  <c r="N292" i="12"/>
  <c r="L293" i="12"/>
  <c r="M293" i="12"/>
  <c r="N293" i="12"/>
  <c r="O175" i="12"/>
  <c r="O293" i="12"/>
  <c r="L294" i="12"/>
  <c r="M294" i="12"/>
  <c r="N294" i="12"/>
  <c r="L295" i="12"/>
  <c r="M295" i="12"/>
  <c r="N295" i="12"/>
  <c r="L296" i="12"/>
  <c r="M296" i="12"/>
  <c r="N296" i="12"/>
  <c r="O178" i="12"/>
  <c r="L297" i="12"/>
  <c r="M297" i="12"/>
  <c r="N297" i="12"/>
  <c r="O179" i="12"/>
  <c r="O297" i="12"/>
  <c r="L298" i="12"/>
  <c r="M298" i="12"/>
  <c r="N298" i="12"/>
  <c r="O180" i="12"/>
  <c r="O298" i="12"/>
  <c r="L299" i="12"/>
  <c r="M299" i="12"/>
  <c r="N299" i="12"/>
  <c r="L300" i="12"/>
  <c r="M300" i="12"/>
  <c r="N300" i="12"/>
  <c r="L301" i="12"/>
  <c r="M301" i="12"/>
  <c r="N301" i="12"/>
  <c r="L302" i="12"/>
  <c r="M302" i="12"/>
  <c r="N302" i="12"/>
  <c r="L303" i="12"/>
  <c r="M303" i="12"/>
  <c r="N303" i="12"/>
  <c r="L304" i="12"/>
  <c r="M304" i="12"/>
  <c r="N304" i="12"/>
  <c r="L305" i="12"/>
  <c r="M305" i="12"/>
  <c r="N305" i="12"/>
  <c r="O187" i="12"/>
  <c r="O305" i="12" s="1"/>
  <c r="L306" i="12"/>
  <c r="M306" i="12"/>
  <c r="N306" i="12"/>
  <c r="L307" i="12"/>
  <c r="M307" i="12"/>
  <c r="N307" i="12"/>
  <c r="L308" i="12"/>
  <c r="M308" i="12"/>
  <c r="N308" i="12"/>
  <c r="L309" i="12"/>
  <c r="M309" i="12"/>
  <c r="N309" i="12"/>
  <c r="L310" i="12"/>
  <c r="M310" i="12"/>
  <c r="N310" i="12"/>
  <c r="L311" i="12"/>
  <c r="M311" i="12"/>
  <c r="N311" i="12"/>
  <c r="L312" i="12"/>
  <c r="M312" i="12"/>
  <c r="N312" i="12"/>
  <c r="O194" i="12"/>
  <c r="O76" i="12"/>
  <c r="O430" i="12" s="1"/>
  <c r="L313" i="12"/>
  <c r="M313" i="12"/>
  <c r="N313" i="12"/>
  <c r="L314" i="12"/>
  <c r="M314" i="12"/>
  <c r="N314" i="12"/>
  <c r="L315" i="12"/>
  <c r="M315" i="12"/>
  <c r="N315" i="12"/>
  <c r="L316" i="12"/>
  <c r="M316" i="12"/>
  <c r="N316" i="12"/>
  <c r="L317" i="12"/>
  <c r="M317" i="12"/>
  <c r="N317" i="12"/>
  <c r="O199" i="12"/>
  <c r="O317" i="12" s="1"/>
  <c r="L318" i="12"/>
  <c r="M318" i="12"/>
  <c r="N318" i="12"/>
  <c r="L319" i="12"/>
  <c r="M319" i="12"/>
  <c r="N319" i="12"/>
  <c r="L320" i="12"/>
  <c r="M320" i="12"/>
  <c r="N320" i="12"/>
  <c r="O202" i="12"/>
  <c r="O320" i="12" s="1"/>
  <c r="O84" i="12"/>
  <c r="O438" i="12" s="1"/>
  <c r="L321" i="12"/>
  <c r="M321" i="12"/>
  <c r="N321" i="12"/>
  <c r="L322" i="12"/>
  <c r="M322" i="12"/>
  <c r="N322" i="12"/>
  <c r="O204" i="12"/>
  <c r="O86" i="12"/>
  <c r="O322" i="12"/>
  <c r="L323" i="12"/>
  <c r="M323" i="12"/>
  <c r="N323" i="12"/>
  <c r="L324" i="12"/>
  <c r="M324" i="12"/>
  <c r="N324" i="12"/>
  <c r="L325" i="12"/>
  <c r="M325" i="12"/>
  <c r="N325" i="12"/>
  <c r="L326" i="12"/>
  <c r="M326" i="12"/>
  <c r="N326" i="12"/>
  <c r="L327" i="12"/>
  <c r="M327" i="12"/>
  <c r="N327" i="12"/>
  <c r="L328" i="12"/>
  <c r="M328" i="12"/>
  <c r="N328" i="12"/>
  <c r="L329" i="12"/>
  <c r="M329" i="12"/>
  <c r="N329" i="12"/>
  <c r="L330" i="12"/>
  <c r="M330" i="12"/>
  <c r="N330" i="12"/>
  <c r="L331" i="12"/>
  <c r="M331" i="12"/>
  <c r="N331" i="12"/>
  <c r="L332" i="12"/>
  <c r="M332" i="12"/>
  <c r="N332" i="12"/>
  <c r="L333" i="12"/>
  <c r="M333" i="12"/>
  <c r="N333" i="12"/>
  <c r="L334" i="12"/>
  <c r="M334" i="12"/>
  <c r="N334" i="12"/>
  <c r="L335" i="12"/>
  <c r="M335" i="12"/>
  <c r="N335" i="12"/>
  <c r="L336" i="12"/>
  <c r="M336" i="12"/>
  <c r="N336" i="12"/>
  <c r="L337" i="12"/>
  <c r="M337" i="12"/>
  <c r="N337" i="12"/>
  <c r="L338" i="12"/>
  <c r="M338" i="12"/>
  <c r="N338" i="12"/>
  <c r="L339" i="12"/>
  <c r="M339" i="12"/>
  <c r="N339" i="12"/>
  <c r="M224" i="12"/>
  <c r="N240" i="12"/>
  <c r="M240" i="12"/>
  <c r="L240" i="12"/>
  <c r="N106" i="12"/>
  <c r="N112" i="12"/>
  <c r="N466" i="12" s="1"/>
  <c r="N113" i="12"/>
  <c r="M104" i="12"/>
  <c r="M115" i="12" s="1"/>
  <c r="M469" i="12" s="1"/>
  <c r="M105" i="12"/>
  <c r="M107" i="12"/>
  <c r="M111" i="12"/>
  <c r="M229" i="12"/>
  <c r="M112" i="12"/>
  <c r="M466" i="12"/>
  <c r="M113" i="12"/>
  <c r="M114" i="12"/>
  <c r="L104" i="12"/>
  <c r="L105" i="12"/>
  <c r="L106" i="12"/>
  <c r="L460" i="12" s="1"/>
  <c r="L224" i="12"/>
  <c r="L107" i="12"/>
  <c r="L225" i="12"/>
  <c r="L461" i="12" s="1"/>
  <c r="L110" i="12"/>
  <c r="L115" i="12" s="1"/>
  <c r="L111" i="12"/>
  <c r="L229" i="12"/>
  <c r="L112" i="12"/>
  <c r="L230" i="12"/>
  <c r="L348" i="12" s="1"/>
  <c r="L113" i="12"/>
  <c r="L118" i="12"/>
  <c r="O7" i="12"/>
  <c r="O11" i="12"/>
  <c r="O129" i="12"/>
  <c r="O19" i="12"/>
  <c r="O373" i="12" s="1"/>
  <c r="O137" i="12"/>
  <c r="O255" i="12" s="1"/>
  <c r="O144" i="12"/>
  <c r="O262" i="12"/>
  <c r="O27" i="12"/>
  <c r="O32" i="12"/>
  <c r="O150" i="12"/>
  <c r="O268" i="12" s="1"/>
  <c r="O34" i="12"/>
  <c r="O388" i="12" s="1"/>
  <c r="O35" i="12"/>
  <c r="O36" i="12"/>
  <c r="O390" i="12" s="1"/>
  <c r="O39" i="12"/>
  <c r="O393" i="12" s="1"/>
  <c r="O43" i="12"/>
  <c r="O51" i="12"/>
  <c r="O169" i="12"/>
  <c r="O287" i="12" s="1"/>
  <c r="O52" i="12"/>
  <c r="O56" i="12"/>
  <c r="O58" i="12"/>
  <c r="O412" i="12" s="1"/>
  <c r="O176" i="12"/>
  <c r="O294" i="12" s="1"/>
  <c r="O59" i="12"/>
  <c r="O177" i="12"/>
  <c r="O413" i="12" s="1"/>
  <c r="O63" i="12"/>
  <c r="O417" i="12" s="1"/>
  <c r="O67" i="12"/>
  <c r="O185" i="12"/>
  <c r="O71" i="12"/>
  <c r="O72" i="12"/>
  <c r="O74" i="12"/>
  <c r="O75" i="12"/>
  <c r="O80" i="12"/>
  <c r="O83" i="12"/>
  <c r="O87" i="12"/>
  <c r="O88" i="12"/>
  <c r="O90" i="12"/>
  <c r="O91" i="12"/>
  <c r="O445" i="12" s="1"/>
  <c r="O95" i="12"/>
  <c r="O449" i="12" s="1"/>
  <c r="O96" i="12"/>
  <c r="O99" i="12"/>
  <c r="O198" i="12"/>
  <c r="O200" i="12"/>
  <c r="O201" i="12"/>
  <c r="O206" i="12"/>
  <c r="O209" i="12"/>
  <c r="O214" i="12"/>
  <c r="O332" i="12" s="1"/>
  <c r="O216" i="12"/>
  <c r="O217" i="12"/>
  <c r="O103" i="12"/>
  <c r="O457" i="12" s="1"/>
  <c r="O4" i="12"/>
  <c r="O130" i="12"/>
  <c r="O132" i="12"/>
  <c r="O133" i="12"/>
  <c r="O138" i="12"/>
  <c r="O256" i="12" s="1"/>
  <c r="O140" i="12"/>
  <c r="O141" i="12"/>
  <c r="O259" i="12" s="1"/>
  <c r="O142" i="12"/>
  <c r="O260" i="12" s="1"/>
  <c r="O145" i="12"/>
  <c r="O263" i="12" s="1"/>
  <c r="O149" i="12"/>
  <c r="O152" i="12"/>
  <c r="O153" i="12"/>
  <c r="O271" i="12" s="1"/>
  <c r="O154" i="12"/>
  <c r="O157" i="12"/>
  <c r="O161" i="12"/>
  <c r="O279" i="12" s="1"/>
  <c r="O165" i="12"/>
  <c r="O170" i="12"/>
  <c r="O173" i="12"/>
  <c r="O174" i="12"/>
  <c r="O181" i="12"/>
  <c r="O182" i="12"/>
  <c r="N224" i="12"/>
  <c r="N231" i="12"/>
  <c r="N230" i="12"/>
  <c r="N235" i="12" s="1"/>
  <c r="M222" i="12"/>
  <c r="M223" i="12"/>
  <c r="M225" i="12"/>
  <c r="M228" i="12"/>
  <c r="M230" i="12"/>
  <c r="M231" i="12"/>
  <c r="L222" i="12"/>
  <c r="L223" i="12"/>
  <c r="L228" i="12"/>
  <c r="L231" i="12"/>
  <c r="O125" i="12"/>
  <c r="O300" i="12"/>
  <c r="O186" i="12"/>
  <c r="O304" i="12" s="1"/>
  <c r="O189" i="12"/>
  <c r="O190" i="12"/>
  <c r="O192" i="12"/>
  <c r="O428" i="12" s="1"/>
  <c r="O193" i="12"/>
  <c r="O311" i="12" s="1"/>
  <c r="O197" i="12"/>
  <c r="O315" i="12" s="1"/>
  <c r="O205" i="12"/>
  <c r="O324" i="12"/>
  <c r="O208" i="12"/>
  <c r="O213" i="12"/>
  <c r="O218" i="12"/>
  <c r="O336" i="12" s="1"/>
  <c r="O220" i="12"/>
  <c r="O221" i="12"/>
  <c r="O122" i="12"/>
  <c r="O358" i="12" s="1"/>
  <c r="AQ21" i="13"/>
  <c r="AR21" i="13"/>
  <c r="AS21" i="13"/>
  <c r="AQ22" i="13"/>
  <c r="AR22" i="13"/>
  <c r="AS22" i="13"/>
  <c r="AQ23" i="13"/>
  <c r="AR23" i="13"/>
  <c r="AS23" i="13"/>
  <c r="AQ24" i="13"/>
  <c r="AR24" i="13"/>
  <c r="AS24" i="13"/>
  <c r="AQ25" i="13"/>
  <c r="AR25" i="13"/>
  <c r="AS25" i="13"/>
  <c r="AQ26" i="13"/>
  <c r="AR26" i="13"/>
  <c r="AS26" i="13"/>
  <c r="AQ27" i="13"/>
  <c r="AR27" i="13"/>
  <c r="AS27" i="13"/>
  <c r="AQ28" i="13"/>
  <c r="AR28" i="13"/>
  <c r="AS28" i="13"/>
  <c r="AQ29" i="13"/>
  <c r="AR29" i="13"/>
  <c r="AS29" i="13"/>
  <c r="F29" i="13"/>
  <c r="AP29" i="13"/>
  <c r="AR20" i="13"/>
  <c r="AS20" i="13"/>
  <c r="AQ20" i="13"/>
  <c r="AQ5" i="13"/>
  <c r="AR5" i="13"/>
  <c r="AS5" i="13"/>
  <c r="AQ6" i="13"/>
  <c r="AR6" i="13"/>
  <c r="AS6" i="13"/>
  <c r="AQ7" i="13"/>
  <c r="AR7" i="13"/>
  <c r="AS7" i="13"/>
  <c r="AQ8" i="13"/>
  <c r="AR8" i="13"/>
  <c r="AS8" i="13"/>
  <c r="AQ9" i="13"/>
  <c r="AR9" i="13"/>
  <c r="AS9" i="13"/>
  <c r="AQ10" i="13"/>
  <c r="AR10" i="13"/>
  <c r="AS10" i="13"/>
  <c r="AQ11" i="13"/>
  <c r="AR11" i="13"/>
  <c r="AS11" i="13"/>
  <c r="AQ12" i="13"/>
  <c r="AR12" i="13"/>
  <c r="AS12" i="13"/>
  <c r="AQ13" i="13"/>
  <c r="AR13" i="13"/>
  <c r="AS13" i="13"/>
  <c r="AR4" i="13"/>
  <c r="AS4" i="13"/>
  <c r="AQ4" i="13"/>
  <c r="AN16" i="13"/>
  <c r="AN32" i="13"/>
  <c r="AN14" i="13"/>
  <c r="AN30" i="13"/>
  <c r="AM14" i="13"/>
  <c r="AM30" i="13"/>
  <c r="AO61" i="13"/>
  <c r="AN61" i="13"/>
  <c r="AM61" i="13"/>
  <c r="AO60" i="13"/>
  <c r="AN60" i="13"/>
  <c r="AM60" i="13"/>
  <c r="AO59" i="13"/>
  <c r="AN59" i="13"/>
  <c r="AM59" i="13"/>
  <c r="AO58" i="13"/>
  <c r="AN58" i="13"/>
  <c r="AM58" i="13"/>
  <c r="AO57" i="13"/>
  <c r="AN57" i="13"/>
  <c r="AM57" i="13"/>
  <c r="AO56" i="13"/>
  <c r="AN56" i="13"/>
  <c r="AM56" i="13"/>
  <c r="AO55" i="13"/>
  <c r="AN55" i="13"/>
  <c r="AM55" i="13"/>
  <c r="AO54" i="13"/>
  <c r="AN54" i="13"/>
  <c r="AM54" i="13"/>
  <c r="AO53" i="13"/>
  <c r="AN53" i="13"/>
  <c r="AM53" i="13"/>
  <c r="AO52" i="13"/>
  <c r="AN52" i="13"/>
  <c r="AM52" i="13"/>
  <c r="AO32" i="13"/>
  <c r="AO16" i="13"/>
  <c r="AO45" i="13"/>
  <c r="AN45" i="13"/>
  <c r="AM45" i="13"/>
  <c r="AO44" i="13"/>
  <c r="AN44" i="13"/>
  <c r="AM44" i="13"/>
  <c r="AO43" i="13"/>
  <c r="AN43" i="13"/>
  <c r="AM43" i="13"/>
  <c r="AO42" i="13"/>
  <c r="AN42" i="13"/>
  <c r="AM42" i="13"/>
  <c r="AO41" i="13"/>
  <c r="AN41" i="13"/>
  <c r="AM41" i="13"/>
  <c r="AO40" i="13"/>
  <c r="AN40" i="13"/>
  <c r="AM40" i="13"/>
  <c r="AO39" i="13"/>
  <c r="AN39" i="13"/>
  <c r="AM39" i="13"/>
  <c r="AO38" i="13"/>
  <c r="AN38" i="13"/>
  <c r="AM38" i="13"/>
  <c r="AO37" i="13"/>
  <c r="AN37" i="13"/>
  <c r="AM37" i="13"/>
  <c r="AO36" i="13"/>
  <c r="AN36" i="13"/>
  <c r="AM36" i="13"/>
  <c r="AO30" i="13"/>
  <c r="AO31" i="13" s="1"/>
  <c r="AO14" i="13"/>
  <c r="AM32" i="13"/>
  <c r="AM15" i="13"/>
  <c r="AP28" i="13"/>
  <c r="AP27" i="13"/>
  <c r="AP11" i="13"/>
  <c r="AP26" i="13"/>
  <c r="AP10" i="13"/>
  <c r="AP25" i="13"/>
  <c r="AP24" i="13"/>
  <c r="AP8" i="13"/>
  <c r="AP23" i="13"/>
  <c r="AP7" i="13"/>
  <c r="AP22" i="13"/>
  <c r="AP54" i="13" s="1"/>
  <c r="AP6" i="13"/>
  <c r="AP38" i="13"/>
  <c r="AP21" i="13"/>
  <c r="AP20" i="13"/>
  <c r="AM16" i="13"/>
  <c r="AP13" i="13"/>
  <c r="AT13" i="13" s="1"/>
  <c r="AP12" i="13"/>
  <c r="AP9" i="13"/>
  <c r="AP5" i="13"/>
  <c r="AP4" i="13"/>
  <c r="G171" i="5"/>
  <c r="C171" i="5"/>
  <c r="I22" i="5"/>
  <c r="I171" i="5" s="1"/>
  <c r="E22" i="5"/>
  <c r="M22" i="5"/>
  <c r="O171" i="5"/>
  <c r="U22" i="5"/>
  <c r="U171" i="5" s="1"/>
  <c r="B171" i="5"/>
  <c r="J216" i="5" s="1"/>
  <c r="D171" i="5"/>
  <c r="F171" i="5"/>
  <c r="H171" i="5"/>
  <c r="J171" i="5"/>
  <c r="K171" i="5"/>
  <c r="L171" i="5"/>
  <c r="N171" i="5"/>
  <c r="P171" i="5"/>
  <c r="R171" i="5"/>
  <c r="R216" i="5" s="1"/>
  <c r="S171" i="5"/>
  <c r="T171" i="5"/>
  <c r="Y150" i="5"/>
  <c r="F43" i="5"/>
  <c r="G43" i="5"/>
  <c r="H43" i="5"/>
  <c r="J43" i="5"/>
  <c r="K43" i="5"/>
  <c r="L43" i="5"/>
  <c r="N43" i="5"/>
  <c r="O43" i="5"/>
  <c r="P43" i="5"/>
  <c r="R43" i="5"/>
  <c r="S43" i="5"/>
  <c r="T43" i="5"/>
  <c r="V22" i="5"/>
  <c r="V43" i="5" s="1"/>
  <c r="X22" i="5"/>
  <c r="W22" i="5"/>
  <c r="AA22" i="5"/>
  <c r="AA43" i="5" s="1"/>
  <c r="Z22" i="5"/>
  <c r="Z43" i="5" s="1"/>
  <c r="Q22" i="5"/>
  <c r="C33" i="4"/>
  <c r="C28" i="4"/>
  <c r="D9" i="4"/>
  <c r="D4" i="4"/>
  <c r="E33" i="4"/>
  <c r="B33" i="4"/>
  <c r="E28" i="4"/>
  <c r="F33" i="4"/>
  <c r="F28" i="4"/>
  <c r="G9" i="4"/>
  <c r="G33" i="4" s="1"/>
  <c r="G4" i="4"/>
  <c r="H33" i="4"/>
  <c r="H28" i="4"/>
  <c r="I33" i="4"/>
  <c r="I28" i="4"/>
  <c r="J9" i="4"/>
  <c r="J33" i="4" s="1"/>
  <c r="J4" i="4"/>
  <c r="J28" i="4" s="1"/>
  <c r="K33" i="4"/>
  <c r="K28" i="4"/>
  <c r="L33" i="4"/>
  <c r="L28" i="4"/>
  <c r="M9" i="4"/>
  <c r="M33" i="4" s="1"/>
  <c r="M4" i="4"/>
  <c r="M28" i="4" s="1"/>
  <c r="N33" i="4"/>
  <c r="N28" i="4"/>
  <c r="O33" i="4"/>
  <c r="O28" i="4"/>
  <c r="P9" i="4"/>
  <c r="P33" i="4" s="1"/>
  <c r="P4" i="4"/>
  <c r="P28" i="4"/>
  <c r="Q9" i="4"/>
  <c r="S25" i="4"/>
  <c r="Q4" i="4"/>
  <c r="S20" i="4"/>
  <c r="V20" i="4" s="1"/>
  <c r="R4" i="4"/>
  <c r="U4" i="4" s="1"/>
  <c r="R9" i="4"/>
  <c r="V25" i="4"/>
  <c r="T4" i="4"/>
  <c r="B28" i="4"/>
  <c r="B32" i="4"/>
  <c r="C32" i="4"/>
  <c r="D8" i="4"/>
  <c r="D32" i="4"/>
  <c r="E32" i="4"/>
  <c r="E41" i="4"/>
  <c r="F32" i="4"/>
  <c r="G8" i="4"/>
  <c r="G32" i="4" s="1"/>
  <c r="G41" i="4" s="1"/>
  <c r="H32" i="4"/>
  <c r="I32" i="4"/>
  <c r="J8" i="4"/>
  <c r="J32" i="4"/>
  <c r="K32" i="4"/>
  <c r="K41" i="4" s="1"/>
  <c r="L32" i="4"/>
  <c r="L41" i="4" s="1"/>
  <c r="M8" i="4"/>
  <c r="N32" i="4"/>
  <c r="N41" i="4" s="1"/>
  <c r="O32" i="4"/>
  <c r="P8" i="4"/>
  <c r="P32" i="4" s="1"/>
  <c r="Q8" i="4"/>
  <c r="T8" i="4" s="1"/>
  <c r="S24" i="4"/>
  <c r="R8" i="4"/>
  <c r="E17" i="4"/>
  <c r="F17" i="4"/>
  <c r="H17" i="4"/>
  <c r="I17" i="4"/>
  <c r="K17" i="4"/>
  <c r="L17" i="4"/>
  <c r="N17" i="4"/>
  <c r="O17" i="4"/>
  <c r="AL29" i="10"/>
  <c r="AL15" i="10"/>
  <c r="L29" i="10"/>
  <c r="L15" i="10"/>
  <c r="M43" i="10"/>
  <c r="B43" i="10"/>
  <c r="N43" i="10"/>
  <c r="Y43" i="10" s="1"/>
  <c r="C43" i="10"/>
  <c r="O43" i="10"/>
  <c r="D43" i="10"/>
  <c r="P43" i="10"/>
  <c r="E43" i="10"/>
  <c r="Q43" i="10"/>
  <c r="AB43" i="10" s="1"/>
  <c r="F43" i="10"/>
  <c r="R43" i="10"/>
  <c r="G43" i="10"/>
  <c r="S43" i="10"/>
  <c r="H43" i="10"/>
  <c r="T43" i="10"/>
  <c r="I43" i="10"/>
  <c r="U43" i="10"/>
  <c r="AF43" i="10" s="1"/>
  <c r="J43" i="10"/>
  <c r="V43" i="10"/>
  <c r="AG43" i="10" s="1"/>
  <c r="K43" i="10"/>
  <c r="W43" i="10"/>
  <c r="B57" i="10"/>
  <c r="C57" i="10"/>
  <c r="D57" i="10"/>
  <c r="E57" i="10"/>
  <c r="F57" i="10"/>
  <c r="G57" i="10"/>
  <c r="H57" i="10"/>
  <c r="I57" i="10"/>
  <c r="J57" i="10"/>
  <c r="K57" i="10"/>
  <c r="AG29" i="10"/>
  <c r="AF29" i="10"/>
  <c r="AE29" i="10"/>
  <c r="AD29" i="10"/>
  <c r="AC29" i="10"/>
  <c r="AB29" i="10"/>
  <c r="AA29" i="10"/>
  <c r="Z29" i="10"/>
  <c r="Y29" i="10"/>
  <c r="X29" i="10"/>
  <c r="AG15" i="10"/>
  <c r="AF15" i="10"/>
  <c r="AE15" i="10"/>
  <c r="AD15" i="10"/>
  <c r="AC15" i="10"/>
  <c r="AB15" i="10"/>
  <c r="AA15" i="10"/>
  <c r="Z15" i="10"/>
  <c r="Y15" i="10"/>
  <c r="X15" i="10"/>
  <c r="M57" i="10"/>
  <c r="N57" i="10"/>
  <c r="O57" i="10"/>
  <c r="P57" i="10"/>
  <c r="Q57" i="10"/>
  <c r="R57" i="10"/>
  <c r="S57" i="10"/>
  <c r="T57" i="10"/>
  <c r="U57" i="10"/>
  <c r="V57" i="10"/>
  <c r="W57" i="10"/>
  <c r="BF8" i="9"/>
  <c r="AV8" i="9"/>
  <c r="BG8" i="9"/>
  <c r="BF105" i="9"/>
  <c r="AV105" i="9"/>
  <c r="BF220" i="9"/>
  <c r="AV220" i="9"/>
  <c r="BF235" i="9"/>
  <c r="BG235" i="9" s="1"/>
  <c r="AV235" i="9"/>
  <c r="BF253" i="9"/>
  <c r="AV253" i="9"/>
  <c r="BG253" i="9"/>
  <c r="BF4" i="9"/>
  <c r="BF5" i="9"/>
  <c r="BF6" i="9"/>
  <c r="BF7" i="9"/>
  <c r="BF9" i="9"/>
  <c r="BF10" i="9"/>
  <c r="BF11" i="9"/>
  <c r="BF12" i="9"/>
  <c r="BF13" i="9"/>
  <c r="BF14" i="9"/>
  <c r="BF15" i="9"/>
  <c r="BF16" i="9"/>
  <c r="BF17" i="9"/>
  <c r="BF18" i="9"/>
  <c r="BF19" i="9"/>
  <c r="BF20" i="9"/>
  <c r="BF21" i="9"/>
  <c r="BF22" i="9"/>
  <c r="BF23" i="9"/>
  <c r="BF24" i="9"/>
  <c r="BF25" i="9"/>
  <c r="BF26" i="9"/>
  <c r="BF27" i="9"/>
  <c r="BF28" i="9"/>
  <c r="BF29" i="9"/>
  <c r="BF30" i="9"/>
  <c r="BF31" i="9"/>
  <c r="BF32" i="9"/>
  <c r="BF33" i="9"/>
  <c r="BF34" i="9"/>
  <c r="BF35" i="9"/>
  <c r="BF36" i="9"/>
  <c r="BF37" i="9"/>
  <c r="BF38" i="9"/>
  <c r="BF39" i="9"/>
  <c r="BF40" i="9"/>
  <c r="BF41" i="9"/>
  <c r="BF42" i="9"/>
  <c r="BF43" i="9"/>
  <c r="BF44" i="9"/>
  <c r="BF45" i="9"/>
  <c r="BF46" i="9"/>
  <c r="BF47" i="9"/>
  <c r="BF48" i="9"/>
  <c r="BF49" i="9"/>
  <c r="BG49" i="9" s="1"/>
  <c r="BF50" i="9"/>
  <c r="BF51" i="9"/>
  <c r="BF52" i="9"/>
  <c r="BF53" i="9"/>
  <c r="BF54" i="9"/>
  <c r="BF55" i="9"/>
  <c r="BF56" i="9"/>
  <c r="BF57" i="9"/>
  <c r="BF58" i="9"/>
  <c r="BF59" i="9"/>
  <c r="BF60" i="9"/>
  <c r="BF61" i="9"/>
  <c r="BF62" i="9"/>
  <c r="AV62" i="9"/>
  <c r="BF63" i="9"/>
  <c r="BF64" i="9"/>
  <c r="BF65" i="9"/>
  <c r="BF66" i="9"/>
  <c r="BF67" i="9"/>
  <c r="BF68" i="9"/>
  <c r="BF69" i="9"/>
  <c r="BF70" i="9"/>
  <c r="BF71" i="9"/>
  <c r="BF72" i="9"/>
  <c r="BF73" i="9"/>
  <c r="BF74" i="9"/>
  <c r="BF75" i="9"/>
  <c r="BF76" i="9"/>
  <c r="BF77" i="9"/>
  <c r="BF78" i="9"/>
  <c r="BF79" i="9"/>
  <c r="BF80" i="9"/>
  <c r="BF81" i="9"/>
  <c r="BF82" i="9"/>
  <c r="BF83" i="9"/>
  <c r="BF84" i="9"/>
  <c r="BF85" i="9"/>
  <c r="BF86" i="9"/>
  <c r="BF87" i="9"/>
  <c r="BF88" i="9"/>
  <c r="BF89" i="9"/>
  <c r="BF90" i="9"/>
  <c r="BF91" i="9"/>
  <c r="BF92" i="9"/>
  <c r="BF93" i="9"/>
  <c r="BF94" i="9"/>
  <c r="BF95" i="9"/>
  <c r="BF96" i="9"/>
  <c r="BF97" i="9"/>
  <c r="BF98" i="9"/>
  <c r="BF99" i="9"/>
  <c r="BF100" i="9"/>
  <c r="BF101" i="9"/>
  <c r="BF102" i="9"/>
  <c r="BF103" i="9"/>
  <c r="BF104" i="9"/>
  <c r="BF106" i="9"/>
  <c r="BF107" i="9"/>
  <c r="BF108" i="9"/>
  <c r="BF109" i="9"/>
  <c r="BF110" i="9"/>
  <c r="BF111" i="9"/>
  <c r="BF112" i="9"/>
  <c r="BF113" i="9"/>
  <c r="BF114" i="9"/>
  <c r="BF115" i="9"/>
  <c r="BF116" i="9"/>
  <c r="BF117" i="9"/>
  <c r="BF118" i="9"/>
  <c r="BF119" i="9"/>
  <c r="BF120" i="9"/>
  <c r="BF121" i="9"/>
  <c r="BF122" i="9"/>
  <c r="BF123" i="9"/>
  <c r="BF124" i="9"/>
  <c r="BF125" i="9"/>
  <c r="BF126" i="9"/>
  <c r="BF127" i="9"/>
  <c r="BF128" i="9"/>
  <c r="BF129" i="9"/>
  <c r="BF130" i="9"/>
  <c r="BF131" i="9"/>
  <c r="BF132" i="9"/>
  <c r="BG132" i="9" s="1"/>
  <c r="BF133" i="9"/>
  <c r="BF134" i="9"/>
  <c r="BF135" i="9"/>
  <c r="BF136" i="9"/>
  <c r="BF137" i="9"/>
  <c r="BF138" i="9"/>
  <c r="BF139" i="9"/>
  <c r="BF140" i="9"/>
  <c r="BF141" i="9"/>
  <c r="BF142" i="9"/>
  <c r="BF143" i="9"/>
  <c r="BF144" i="9"/>
  <c r="BF145" i="9"/>
  <c r="BF147" i="9"/>
  <c r="BF148" i="9"/>
  <c r="BF149" i="9"/>
  <c r="BF150" i="9"/>
  <c r="BG150" i="9" s="1"/>
  <c r="AV150" i="9"/>
  <c r="BF151" i="9"/>
  <c r="BF152" i="9"/>
  <c r="BF153" i="9"/>
  <c r="BF154" i="9"/>
  <c r="BF155" i="9"/>
  <c r="BF156" i="9"/>
  <c r="BF157" i="9"/>
  <c r="BF158" i="9"/>
  <c r="AV158" i="9"/>
  <c r="BF159" i="9"/>
  <c r="BF160" i="9"/>
  <c r="BF161" i="9"/>
  <c r="BF162" i="9"/>
  <c r="BF163" i="9"/>
  <c r="BF164" i="9"/>
  <c r="BF165" i="9"/>
  <c r="BF166" i="9"/>
  <c r="BG166" i="9" s="1"/>
  <c r="AV166" i="9"/>
  <c r="BF167" i="9"/>
  <c r="BF168" i="9"/>
  <c r="BF169" i="9"/>
  <c r="BF170" i="9"/>
  <c r="BF171" i="9"/>
  <c r="BF172" i="9"/>
  <c r="BF173" i="9"/>
  <c r="BF174" i="9"/>
  <c r="BG174" i="9" s="1"/>
  <c r="AV174" i="9"/>
  <c r="BF175" i="9"/>
  <c r="BF176" i="9"/>
  <c r="BG176" i="9" s="1"/>
  <c r="BF177" i="9"/>
  <c r="BF178" i="9"/>
  <c r="BF179" i="9"/>
  <c r="BG179" i="9" s="1"/>
  <c r="BF180" i="9"/>
  <c r="BF181" i="9"/>
  <c r="BF182" i="9"/>
  <c r="AV182" i="9"/>
  <c r="BG182" i="9"/>
  <c r="BF183" i="9"/>
  <c r="BF184" i="9"/>
  <c r="BF185" i="9"/>
  <c r="BF186" i="9"/>
  <c r="BF187" i="9"/>
  <c r="BF188" i="9"/>
  <c r="BF189" i="9"/>
  <c r="BF190" i="9"/>
  <c r="AV190" i="9"/>
  <c r="BF191" i="9"/>
  <c r="BF192" i="9"/>
  <c r="BF193" i="9"/>
  <c r="BF194" i="9"/>
  <c r="BF195" i="9"/>
  <c r="BF196" i="9"/>
  <c r="BG196" i="9" s="1"/>
  <c r="BF197" i="9"/>
  <c r="BF198" i="9"/>
  <c r="AV198" i="9"/>
  <c r="BG198" i="9"/>
  <c r="BF199" i="9"/>
  <c r="BF200" i="9"/>
  <c r="BF201" i="9"/>
  <c r="BF202" i="9"/>
  <c r="BF203" i="9"/>
  <c r="BG203" i="9" s="1"/>
  <c r="BF204" i="9"/>
  <c r="BF205" i="9"/>
  <c r="BF206" i="9"/>
  <c r="BG206" i="9" s="1"/>
  <c r="AV206" i="9"/>
  <c r="BF207" i="9"/>
  <c r="BF208" i="9"/>
  <c r="BF209" i="9"/>
  <c r="BF210" i="9"/>
  <c r="BG210" i="9" s="1"/>
  <c r="BF211" i="9"/>
  <c r="BF212" i="9"/>
  <c r="BF213" i="9"/>
  <c r="BF214" i="9"/>
  <c r="AV214" i="9"/>
  <c r="BF215" i="9"/>
  <c r="BF216" i="9"/>
  <c r="BF217" i="9"/>
  <c r="BG217" i="9" s="1"/>
  <c r="BF218" i="9"/>
  <c r="BF219" i="9"/>
  <c r="BF221" i="9"/>
  <c r="BF222" i="9"/>
  <c r="AV222" i="9"/>
  <c r="BF223" i="9"/>
  <c r="BF224" i="9"/>
  <c r="BF225" i="9"/>
  <c r="BF226" i="9"/>
  <c r="BF227" i="9"/>
  <c r="BF228" i="9"/>
  <c r="BF229" i="9"/>
  <c r="BF230" i="9"/>
  <c r="AV230" i="9"/>
  <c r="BF231" i="9"/>
  <c r="BF232" i="9"/>
  <c r="BG232" i="9" s="1"/>
  <c r="BF233" i="9"/>
  <c r="BF234" i="9"/>
  <c r="BF236" i="9"/>
  <c r="BF237" i="9"/>
  <c r="BF241" i="9"/>
  <c r="BG241" i="9" s="1"/>
  <c r="BF242" i="9"/>
  <c r="BF243" i="9"/>
  <c r="BF244" i="9"/>
  <c r="BF245" i="9"/>
  <c r="BF246" i="9"/>
  <c r="BF247" i="9"/>
  <c r="BF248" i="9"/>
  <c r="BF249" i="9"/>
  <c r="AV249" i="9"/>
  <c r="BF250" i="9"/>
  <c r="BF251" i="9"/>
  <c r="BF252" i="9"/>
  <c r="BF254" i="9"/>
  <c r="BF255" i="9"/>
  <c r="BF256" i="9"/>
  <c r="BF257" i="9"/>
  <c r="AV257" i="9"/>
  <c r="BG257" i="9"/>
  <c r="BF258" i="9"/>
  <c r="BG258" i="9" s="1"/>
  <c r="BF259" i="9"/>
  <c r="BF260" i="9"/>
  <c r="BF261" i="9"/>
  <c r="BF262" i="9"/>
  <c r="BF263" i="9"/>
  <c r="BF264" i="9"/>
  <c r="BF265" i="9"/>
  <c r="AV265" i="9"/>
  <c r="BF266" i="9"/>
  <c r="BF267" i="9"/>
  <c r="BF268" i="9"/>
  <c r="BF269" i="9"/>
  <c r="BF270" i="9"/>
  <c r="BF271" i="9"/>
  <c r="BF272" i="9"/>
  <c r="BF273" i="9"/>
  <c r="AV273" i="9"/>
  <c r="BF274" i="9"/>
  <c r="BF275" i="9"/>
  <c r="BF276" i="9"/>
  <c r="BF277" i="9"/>
  <c r="BF278" i="9"/>
  <c r="BF279" i="9"/>
  <c r="BF280" i="9"/>
  <c r="BF281" i="9"/>
  <c r="AV281" i="9"/>
  <c r="BG281" i="9"/>
  <c r="BF282" i="9"/>
  <c r="BF283" i="9"/>
  <c r="BF284" i="9"/>
  <c r="BF285" i="9"/>
  <c r="BF286" i="9"/>
  <c r="BF287" i="9"/>
  <c r="AI146" i="9"/>
  <c r="AT12" i="9" s="1"/>
  <c r="AT5" i="9"/>
  <c r="AU5" i="9" s="1"/>
  <c r="AJ5" i="9"/>
  <c r="AJ6" i="9"/>
  <c r="AJ7" i="9"/>
  <c r="AT8" i="9"/>
  <c r="AJ8" i="9"/>
  <c r="AJ9" i="9"/>
  <c r="AT10" i="9"/>
  <c r="AJ10" i="9"/>
  <c r="AJ11" i="9"/>
  <c r="AJ12" i="9"/>
  <c r="AJ13" i="9"/>
  <c r="AJ14" i="9"/>
  <c r="AJ15" i="9"/>
  <c r="AJ16" i="9"/>
  <c r="AJ17" i="9"/>
  <c r="AJ18" i="9"/>
  <c r="AJ19" i="9"/>
  <c r="AT20" i="9"/>
  <c r="AJ20" i="9"/>
  <c r="AJ21" i="9"/>
  <c r="AJ22" i="9"/>
  <c r="AJ23" i="9"/>
  <c r="AT24" i="9"/>
  <c r="AJ24" i="9"/>
  <c r="AJ25" i="9"/>
  <c r="AJ26" i="9"/>
  <c r="AT27" i="9"/>
  <c r="AJ27" i="9"/>
  <c r="AU27" i="9"/>
  <c r="AT28" i="9"/>
  <c r="AJ28" i="9"/>
  <c r="AJ29" i="9"/>
  <c r="AJ30" i="9"/>
  <c r="AJ31" i="9"/>
  <c r="AT32" i="9"/>
  <c r="AJ32" i="9"/>
  <c r="AJ33" i="9"/>
  <c r="AT34" i="9"/>
  <c r="AU34" i="9" s="1"/>
  <c r="AJ34" i="9"/>
  <c r="AT35" i="9"/>
  <c r="AJ35" i="9"/>
  <c r="AT36" i="9"/>
  <c r="AU36" i="9" s="1"/>
  <c r="AJ36" i="9"/>
  <c r="AT37" i="9"/>
  <c r="AJ37" i="9"/>
  <c r="AJ38" i="9"/>
  <c r="AJ39" i="9"/>
  <c r="AT40" i="9"/>
  <c r="AJ40" i="9"/>
  <c r="AJ41" i="9"/>
  <c r="AT42" i="9"/>
  <c r="AJ42" i="9"/>
  <c r="AT43" i="9"/>
  <c r="AU43" i="9" s="1"/>
  <c r="AJ43" i="9"/>
  <c r="AT44" i="9"/>
  <c r="AJ44" i="9"/>
  <c r="AU44" i="9" s="1"/>
  <c r="AT45" i="9"/>
  <c r="AJ45" i="9"/>
  <c r="AJ46" i="9"/>
  <c r="AJ47" i="9"/>
  <c r="AT48" i="9"/>
  <c r="AU48" i="9" s="1"/>
  <c r="AJ48" i="9"/>
  <c r="AJ49" i="9"/>
  <c r="AT50" i="9"/>
  <c r="AJ50" i="9"/>
  <c r="AT51" i="9"/>
  <c r="AJ51" i="9"/>
  <c r="AU51" i="9"/>
  <c r="AT52" i="9"/>
  <c r="AU52" i="9" s="1"/>
  <c r="AJ52" i="9"/>
  <c r="AT53" i="9"/>
  <c r="AU53" i="9" s="1"/>
  <c r="AJ53" i="9"/>
  <c r="AJ54" i="9"/>
  <c r="AJ55" i="9"/>
  <c r="AT56" i="9"/>
  <c r="AU56" i="9" s="1"/>
  <c r="AJ56" i="9"/>
  <c r="AJ57" i="9"/>
  <c r="AT58" i="9"/>
  <c r="AJ58" i="9"/>
  <c r="AT59" i="9"/>
  <c r="AU59" i="9" s="1"/>
  <c r="AJ59" i="9"/>
  <c r="AT60" i="9"/>
  <c r="AJ60" i="9"/>
  <c r="AT61" i="9"/>
  <c r="AJ61" i="9"/>
  <c r="AJ62" i="9"/>
  <c r="AJ63" i="9"/>
  <c r="AT64" i="9"/>
  <c r="AJ64" i="9"/>
  <c r="AJ65" i="9"/>
  <c r="AT66" i="9"/>
  <c r="AU66" i="9" s="1"/>
  <c r="AJ66" i="9"/>
  <c r="AT67" i="9"/>
  <c r="AJ67" i="9"/>
  <c r="AT68" i="9"/>
  <c r="AU68" i="9" s="1"/>
  <c r="AJ68" i="9"/>
  <c r="AT69" i="9"/>
  <c r="AJ69" i="9"/>
  <c r="AU69" i="9" s="1"/>
  <c r="AJ70" i="9"/>
  <c r="AJ71" i="9"/>
  <c r="AT72" i="9"/>
  <c r="AJ72" i="9"/>
  <c r="AJ73" i="9"/>
  <c r="AT74" i="9"/>
  <c r="AJ74" i="9"/>
  <c r="AT75" i="9"/>
  <c r="AJ75" i="9"/>
  <c r="AT76" i="9"/>
  <c r="AU76" i="9" s="1"/>
  <c r="AJ76" i="9"/>
  <c r="AT77" i="9"/>
  <c r="AJ77" i="9"/>
  <c r="AJ78" i="9"/>
  <c r="AJ79" i="9"/>
  <c r="AT80" i="9"/>
  <c r="AJ80" i="9"/>
  <c r="AJ81" i="9"/>
  <c r="AT82" i="9"/>
  <c r="AJ82" i="9"/>
  <c r="AU82" i="9" s="1"/>
  <c r="AT83" i="9"/>
  <c r="AJ83" i="9"/>
  <c r="AT84" i="9"/>
  <c r="AJ84" i="9"/>
  <c r="AT85" i="9"/>
  <c r="AJ85" i="9"/>
  <c r="AU85" i="9" s="1"/>
  <c r="AJ86" i="9"/>
  <c r="AJ87" i="9"/>
  <c r="AT88" i="9"/>
  <c r="AJ88" i="9"/>
  <c r="AJ89" i="9"/>
  <c r="AT90" i="9"/>
  <c r="AJ90" i="9"/>
  <c r="AU90" i="9" s="1"/>
  <c r="AT91" i="9"/>
  <c r="AJ91" i="9"/>
  <c r="AU91" i="9"/>
  <c r="AT92" i="9"/>
  <c r="AU92" i="9" s="1"/>
  <c r="AJ92" i="9"/>
  <c r="AT93" i="9"/>
  <c r="AJ93" i="9"/>
  <c r="AJ94" i="9"/>
  <c r="AJ95" i="9"/>
  <c r="AT96" i="9"/>
  <c r="AJ96" i="9"/>
  <c r="AJ97" i="9"/>
  <c r="AT98" i="9"/>
  <c r="AJ98" i="9"/>
  <c r="AT99" i="9"/>
  <c r="AJ99" i="9"/>
  <c r="AT100" i="9"/>
  <c r="AJ100" i="9"/>
  <c r="AU100" i="9"/>
  <c r="AT101" i="9"/>
  <c r="AU101" i="9" s="1"/>
  <c r="AJ101" i="9"/>
  <c r="AJ102" i="9"/>
  <c r="AJ103" i="9"/>
  <c r="AT104" i="9"/>
  <c r="AJ104" i="9"/>
  <c r="AJ105" i="9"/>
  <c r="AT106" i="9"/>
  <c r="AJ106" i="9"/>
  <c r="AT107" i="9"/>
  <c r="AJ107" i="9"/>
  <c r="AT108" i="9"/>
  <c r="AJ108" i="9"/>
  <c r="AT109" i="9"/>
  <c r="AJ109" i="9"/>
  <c r="AJ110" i="9"/>
  <c r="AJ111" i="9"/>
  <c r="AT112" i="9"/>
  <c r="AJ112" i="9"/>
  <c r="AJ113" i="9"/>
  <c r="AT114" i="9"/>
  <c r="AU114" i="9" s="1"/>
  <c r="AJ114" i="9"/>
  <c r="AT115" i="9"/>
  <c r="AJ115" i="9"/>
  <c r="AT116" i="9"/>
  <c r="AJ116" i="9"/>
  <c r="AT117" i="9"/>
  <c r="AU117" i="9" s="1"/>
  <c r="AJ117" i="9"/>
  <c r="AJ118" i="9"/>
  <c r="AJ119" i="9"/>
  <c r="AT120" i="9"/>
  <c r="AJ120" i="9"/>
  <c r="AU120" i="9" s="1"/>
  <c r="AJ121" i="9"/>
  <c r="AT122" i="9"/>
  <c r="AJ122" i="9"/>
  <c r="AT123" i="9"/>
  <c r="AU123" i="9" s="1"/>
  <c r="AJ123" i="9"/>
  <c r="AT124" i="9"/>
  <c r="AJ124" i="9"/>
  <c r="AT125" i="9"/>
  <c r="AU125" i="9" s="1"/>
  <c r="AJ125" i="9"/>
  <c r="AJ126" i="9"/>
  <c r="AJ127" i="9"/>
  <c r="AT128" i="9"/>
  <c r="AJ128" i="9"/>
  <c r="AT129" i="9"/>
  <c r="AJ129" i="9"/>
  <c r="AT130" i="9"/>
  <c r="AJ130" i="9"/>
  <c r="AT131" i="9"/>
  <c r="AJ131" i="9"/>
  <c r="AU131" i="9"/>
  <c r="AT132" i="9"/>
  <c r="AJ132" i="9"/>
  <c r="AT133" i="9"/>
  <c r="AJ133" i="9"/>
  <c r="AT134" i="9"/>
  <c r="AJ134" i="9"/>
  <c r="AT135" i="9"/>
  <c r="AJ135" i="9"/>
  <c r="AT136" i="9"/>
  <c r="AJ136" i="9"/>
  <c r="AT137" i="9"/>
  <c r="AJ137" i="9"/>
  <c r="AU137" i="9" s="1"/>
  <c r="AT138" i="9"/>
  <c r="AJ138" i="9"/>
  <c r="AU138" i="9" s="1"/>
  <c r="AT139" i="9"/>
  <c r="AJ139" i="9"/>
  <c r="AT140" i="9"/>
  <c r="AU140" i="9" s="1"/>
  <c r="AJ140" i="9"/>
  <c r="AT141" i="9"/>
  <c r="AJ141" i="9"/>
  <c r="AT142" i="9"/>
  <c r="AU142" i="9" s="1"/>
  <c r="AJ142" i="9"/>
  <c r="AT143" i="9"/>
  <c r="AJ143" i="9"/>
  <c r="AT144" i="9"/>
  <c r="AJ144" i="9"/>
  <c r="AU144" i="9" s="1"/>
  <c r="AT145" i="9"/>
  <c r="AU145" i="9" s="1"/>
  <c r="AJ145" i="9"/>
  <c r="AT4" i="9"/>
  <c r="AJ4" i="9"/>
  <c r="AI289" i="9"/>
  <c r="AT165" i="9" s="1"/>
  <c r="AU165" i="9" s="1"/>
  <c r="AJ170" i="9"/>
  <c r="AJ149" i="9"/>
  <c r="AJ150" i="9"/>
  <c r="AJ151" i="9"/>
  <c r="AJ152" i="9"/>
  <c r="AJ153" i="9"/>
  <c r="AJ154" i="9"/>
  <c r="AJ155" i="9"/>
  <c r="AJ156" i="9"/>
  <c r="AJ157" i="9"/>
  <c r="AJ158" i="9"/>
  <c r="AJ159" i="9"/>
  <c r="AU159" i="9" s="1"/>
  <c r="AJ160" i="9"/>
  <c r="AJ161" i="9"/>
  <c r="AJ162" i="9"/>
  <c r="AJ163" i="9"/>
  <c r="AJ164" i="9"/>
  <c r="AJ165" i="9"/>
  <c r="AJ166" i="9"/>
  <c r="AJ167" i="9"/>
  <c r="AJ168" i="9"/>
  <c r="AJ169" i="9"/>
  <c r="AJ171" i="9"/>
  <c r="AJ172" i="9"/>
  <c r="AJ173" i="9"/>
  <c r="AJ175" i="9"/>
  <c r="AJ176" i="9"/>
  <c r="AJ177" i="9"/>
  <c r="AJ178" i="9"/>
  <c r="AJ179" i="9"/>
  <c r="AJ180" i="9"/>
  <c r="AJ181" i="9"/>
  <c r="AJ182" i="9"/>
  <c r="AJ183" i="9"/>
  <c r="AJ184" i="9"/>
  <c r="AJ185" i="9"/>
  <c r="AJ186" i="9"/>
  <c r="AJ187" i="9"/>
  <c r="AJ188" i="9"/>
  <c r="AT189" i="9"/>
  <c r="AJ189" i="9"/>
  <c r="AJ190" i="9"/>
  <c r="AJ191" i="9"/>
  <c r="AJ192" i="9"/>
  <c r="AJ193" i="9"/>
  <c r="AJ194" i="9"/>
  <c r="AJ195" i="9"/>
  <c r="AJ196" i="9"/>
  <c r="AJ197" i="9"/>
  <c r="AT198" i="9"/>
  <c r="AU198" i="9" s="1"/>
  <c r="AJ198" i="9"/>
  <c r="AJ199" i="9"/>
  <c r="AJ200" i="9"/>
  <c r="AJ201" i="9"/>
  <c r="AJ202" i="9"/>
  <c r="AT203" i="9"/>
  <c r="AU203" i="9" s="1"/>
  <c r="AJ203" i="9"/>
  <c r="AJ204" i="9"/>
  <c r="AJ205" i="9"/>
  <c r="AJ206" i="9"/>
  <c r="AJ207" i="9"/>
  <c r="AJ208" i="9"/>
  <c r="AJ209" i="9"/>
  <c r="AJ210" i="9"/>
  <c r="AJ211" i="9"/>
  <c r="AJ212" i="9"/>
  <c r="AJ213" i="9"/>
  <c r="AJ214" i="9"/>
  <c r="AJ215" i="9"/>
  <c r="AJ216" i="9"/>
  <c r="AJ217" i="9"/>
  <c r="AJ218" i="9"/>
  <c r="AJ219" i="9"/>
  <c r="AJ220" i="9"/>
  <c r="AJ221" i="9"/>
  <c r="AJ222" i="9"/>
  <c r="AJ223" i="9"/>
  <c r="AJ224" i="9"/>
  <c r="AJ225" i="9"/>
  <c r="AJ226" i="9"/>
  <c r="AJ227" i="9"/>
  <c r="AJ228" i="9"/>
  <c r="AJ229" i="9"/>
  <c r="AJ230" i="9"/>
  <c r="AJ231" i="9"/>
  <c r="AJ232" i="9"/>
  <c r="AT233" i="9"/>
  <c r="AJ233" i="9"/>
  <c r="AJ234" i="9"/>
  <c r="AT235" i="9"/>
  <c r="AU235" i="9" s="1"/>
  <c r="AJ235" i="9"/>
  <c r="AJ236" i="9"/>
  <c r="AJ237" i="9"/>
  <c r="AJ238" i="9"/>
  <c r="AJ239" i="9"/>
  <c r="AJ240" i="9"/>
  <c r="AJ241" i="9"/>
  <c r="AJ242" i="9"/>
  <c r="AJ243" i="9"/>
  <c r="AJ244" i="9"/>
  <c r="AJ245" i="9"/>
  <c r="AJ246" i="9"/>
  <c r="AJ247" i="9"/>
  <c r="AJ248" i="9"/>
  <c r="AT249" i="9"/>
  <c r="AJ249" i="9"/>
  <c r="AU249" i="9" s="1"/>
  <c r="AJ250" i="9"/>
  <c r="AJ251" i="9"/>
  <c r="AJ252" i="9"/>
  <c r="AJ253" i="9"/>
  <c r="AJ254" i="9"/>
  <c r="AJ255" i="9"/>
  <c r="AJ256" i="9"/>
  <c r="AJ257" i="9"/>
  <c r="AJ258" i="9"/>
  <c r="AJ259" i="9"/>
  <c r="AT260" i="9"/>
  <c r="AU260" i="9" s="1"/>
  <c r="AJ260" i="9"/>
  <c r="AJ261" i="9"/>
  <c r="AJ262" i="9"/>
  <c r="AJ263" i="9"/>
  <c r="AJ264" i="9"/>
  <c r="AJ265" i="9"/>
  <c r="AT266" i="9"/>
  <c r="AU266" i="9" s="1"/>
  <c r="AJ266" i="9"/>
  <c r="AJ267" i="9"/>
  <c r="AJ268" i="9"/>
  <c r="AJ269" i="9"/>
  <c r="AJ270" i="9"/>
  <c r="AJ271" i="9"/>
  <c r="AJ272" i="9"/>
  <c r="AT273" i="9"/>
  <c r="AJ273" i="9"/>
  <c r="AJ274" i="9"/>
  <c r="AJ275" i="9"/>
  <c r="AJ276" i="9"/>
  <c r="AJ277" i="9"/>
  <c r="AJ278" i="9"/>
  <c r="AJ279" i="9"/>
  <c r="AJ280" i="9"/>
  <c r="AJ281" i="9"/>
  <c r="AT283" i="9"/>
  <c r="AJ283" i="9"/>
  <c r="AJ284" i="9"/>
  <c r="AJ285" i="9"/>
  <c r="AJ286" i="9"/>
  <c r="AT287" i="9"/>
  <c r="AJ287" i="9"/>
  <c r="L146" i="9"/>
  <c r="W6" i="9" s="1"/>
  <c r="X6" i="9" s="1"/>
  <c r="M5" i="9"/>
  <c r="M6" i="9"/>
  <c r="W7" i="9"/>
  <c r="M7" i="9"/>
  <c r="M8" i="9"/>
  <c r="M9" i="9"/>
  <c r="M10" i="9"/>
  <c r="M11" i="9"/>
  <c r="W12" i="9"/>
  <c r="M12" i="9"/>
  <c r="M13" i="9"/>
  <c r="M14" i="9"/>
  <c r="M15" i="9"/>
  <c r="M16" i="9"/>
  <c r="M17" i="9"/>
  <c r="M18" i="9"/>
  <c r="W19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W36" i="9"/>
  <c r="M36" i="9"/>
  <c r="M37" i="9"/>
  <c r="M38" i="9"/>
  <c r="M39" i="9"/>
  <c r="M40" i="9"/>
  <c r="M41" i="9"/>
  <c r="M42" i="9"/>
  <c r="W43" i="9"/>
  <c r="M43" i="9"/>
  <c r="X43" i="9"/>
  <c r="M44" i="9"/>
  <c r="M45" i="9"/>
  <c r="M46" i="9"/>
  <c r="M47" i="9"/>
  <c r="M48" i="9"/>
  <c r="W49" i="9"/>
  <c r="M49" i="9"/>
  <c r="M50" i="9"/>
  <c r="W51" i="9"/>
  <c r="M51" i="9"/>
  <c r="W52" i="9"/>
  <c r="X52" i="9" s="1"/>
  <c r="M52" i="9"/>
  <c r="M53" i="9"/>
  <c r="M54" i="9"/>
  <c r="M55" i="9"/>
  <c r="W56" i="9"/>
  <c r="M56" i="9"/>
  <c r="W57" i="9"/>
  <c r="M57" i="9"/>
  <c r="X57" i="9"/>
  <c r="M58" i="9"/>
  <c r="M59" i="9"/>
  <c r="M60" i="9"/>
  <c r="M61" i="9"/>
  <c r="W62" i="9"/>
  <c r="M62" i="9"/>
  <c r="M63" i="9"/>
  <c r="M64" i="9"/>
  <c r="M65" i="9"/>
  <c r="M66" i="9"/>
  <c r="M67" i="9"/>
  <c r="M68" i="9"/>
  <c r="M69" i="9"/>
  <c r="W70" i="9"/>
  <c r="X70" i="9" s="1"/>
  <c r="M70" i="9"/>
  <c r="M71" i="9"/>
  <c r="W72" i="9"/>
  <c r="M72" i="9"/>
  <c r="W73" i="9"/>
  <c r="M73" i="9"/>
  <c r="W74" i="9"/>
  <c r="X74" i="9" s="1"/>
  <c r="M74" i="9"/>
  <c r="M75" i="9"/>
  <c r="W76" i="9"/>
  <c r="X76" i="9" s="1"/>
  <c r="M76" i="9"/>
  <c r="M77" i="9"/>
  <c r="M78" i="9"/>
  <c r="M79" i="9"/>
  <c r="W80" i="9"/>
  <c r="X80" i="9" s="1"/>
  <c r="M80" i="9"/>
  <c r="W81" i="9"/>
  <c r="X81" i="9" s="1"/>
  <c r="M81" i="9"/>
  <c r="M82" i="9"/>
  <c r="W83" i="9"/>
  <c r="M83" i="9"/>
  <c r="M84" i="9"/>
  <c r="W85" i="9"/>
  <c r="M85" i="9"/>
  <c r="X85" i="9"/>
  <c r="M86" i="9"/>
  <c r="M87" i="9"/>
  <c r="M88" i="9"/>
  <c r="M89" i="9"/>
  <c r="W90" i="9"/>
  <c r="X90" i="9" s="1"/>
  <c r="M90" i="9"/>
  <c r="M91" i="9"/>
  <c r="M92" i="9"/>
  <c r="M93" i="9"/>
  <c r="M94" i="9"/>
  <c r="M95" i="9"/>
  <c r="M96" i="9"/>
  <c r="W97" i="9"/>
  <c r="X97" i="9" s="1"/>
  <c r="M97" i="9"/>
  <c r="M98" i="9"/>
  <c r="W99" i="9"/>
  <c r="X99" i="9" s="1"/>
  <c r="M99" i="9"/>
  <c r="W100" i="9"/>
  <c r="X100" i="9" s="1"/>
  <c r="M100" i="9"/>
  <c r="M101" i="9"/>
  <c r="M102" i="9"/>
  <c r="W103" i="9"/>
  <c r="M103" i="9"/>
  <c r="W104" i="9"/>
  <c r="M104" i="9"/>
  <c r="W105" i="9"/>
  <c r="X105" i="9" s="1"/>
  <c r="M105" i="9"/>
  <c r="M106" i="9"/>
  <c r="W107" i="9"/>
  <c r="M107" i="9"/>
  <c r="W108" i="9"/>
  <c r="X108" i="9" s="1"/>
  <c r="M108" i="9"/>
  <c r="M109" i="9"/>
  <c r="M110" i="9"/>
  <c r="W111" i="9"/>
  <c r="M111" i="9"/>
  <c r="W112" i="9"/>
  <c r="M112" i="9"/>
  <c r="W113" i="9"/>
  <c r="M113" i="9"/>
  <c r="M114" i="9"/>
  <c r="M115" i="9"/>
  <c r="W116" i="9"/>
  <c r="X116" i="9" s="1"/>
  <c r="M116" i="9"/>
  <c r="W117" i="9"/>
  <c r="M117" i="9"/>
  <c r="X117" i="9" s="1"/>
  <c r="M118" i="9"/>
  <c r="M119" i="9"/>
  <c r="M120" i="9"/>
  <c r="M121" i="9"/>
  <c r="M122" i="9"/>
  <c r="M123" i="9"/>
  <c r="W124" i="9"/>
  <c r="M124" i="9"/>
  <c r="M125" i="9"/>
  <c r="M126" i="9"/>
  <c r="M127" i="9"/>
  <c r="M128" i="9"/>
  <c r="W129" i="9"/>
  <c r="X129" i="9" s="1"/>
  <c r="M129" i="9"/>
  <c r="W130" i="9"/>
  <c r="M130" i="9"/>
  <c r="M131" i="9"/>
  <c r="W132" i="9"/>
  <c r="X132" i="9" s="1"/>
  <c r="M132" i="9"/>
  <c r="M133" i="9"/>
  <c r="W134" i="9"/>
  <c r="M134" i="9"/>
  <c r="W135" i="9"/>
  <c r="X135" i="9" s="1"/>
  <c r="M135" i="9"/>
  <c r="W136" i="9"/>
  <c r="X136" i="9" s="1"/>
  <c r="M136" i="9"/>
  <c r="W137" i="9"/>
  <c r="M137" i="9"/>
  <c r="M138" i="9"/>
  <c r="W139" i="9"/>
  <c r="X139" i="9" s="1"/>
  <c r="M139" i="9"/>
  <c r="M140" i="9"/>
  <c r="M141" i="9"/>
  <c r="W142" i="9"/>
  <c r="M142" i="9"/>
  <c r="X142" i="9" s="1"/>
  <c r="W143" i="9"/>
  <c r="M143" i="9"/>
  <c r="W144" i="9"/>
  <c r="M144" i="9"/>
  <c r="M145" i="9"/>
  <c r="L289" i="9"/>
  <c r="W280" i="9" s="1"/>
  <c r="X280" i="9" s="1"/>
  <c r="M163" i="9"/>
  <c r="M149" i="9"/>
  <c r="M150" i="9"/>
  <c r="M151" i="9"/>
  <c r="M152" i="9"/>
  <c r="M153" i="9"/>
  <c r="M154" i="9"/>
  <c r="M155" i="9"/>
  <c r="M156" i="9"/>
  <c r="M157" i="9"/>
  <c r="M158" i="9"/>
  <c r="M159" i="9"/>
  <c r="M160" i="9"/>
  <c r="M161" i="9"/>
  <c r="M162" i="9"/>
  <c r="M164" i="9"/>
  <c r="M165" i="9"/>
  <c r="M166" i="9"/>
  <c r="M167" i="9"/>
  <c r="M168" i="9"/>
  <c r="M169" i="9"/>
  <c r="M170" i="9"/>
  <c r="M171" i="9"/>
  <c r="M172" i="9"/>
  <c r="M173" i="9"/>
  <c r="M174" i="9"/>
  <c r="M175" i="9"/>
  <c r="M176" i="9"/>
  <c r="M177" i="9"/>
  <c r="M178" i="9"/>
  <c r="M179" i="9"/>
  <c r="M180" i="9"/>
  <c r="M181" i="9"/>
  <c r="M182" i="9"/>
  <c r="M183" i="9"/>
  <c r="M184" i="9"/>
  <c r="M185" i="9"/>
  <c r="M186" i="9"/>
  <c r="M187" i="9"/>
  <c r="M188" i="9"/>
  <c r="M189" i="9"/>
  <c r="M190" i="9"/>
  <c r="M191" i="9"/>
  <c r="M192" i="9"/>
  <c r="M193" i="9"/>
  <c r="M194" i="9"/>
  <c r="M195" i="9"/>
  <c r="M196" i="9"/>
  <c r="M197" i="9"/>
  <c r="M198" i="9"/>
  <c r="M199" i="9"/>
  <c r="M200" i="9"/>
  <c r="M201" i="9"/>
  <c r="M202" i="9"/>
  <c r="M203" i="9"/>
  <c r="M204" i="9"/>
  <c r="M205" i="9"/>
  <c r="M206" i="9"/>
  <c r="M207" i="9"/>
  <c r="M208" i="9"/>
  <c r="M209" i="9"/>
  <c r="M210" i="9"/>
  <c r="M211" i="9"/>
  <c r="M212" i="9"/>
  <c r="M213" i="9"/>
  <c r="M214" i="9"/>
  <c r="M215" i="9"/>
  <c r="M216" i="9"/>
  <c r="M217" i="9"/>
  <c r="M218" i="9"/>
  <c r="M219" i="9"/>
  <c r="M220" i="9"/>
  <c r="M221" i="9"/>
  <c r="M222" i="9"/>
  <c r="M223" i="9"/>
  <c r="M224" i="9"/>
  <c r="M225" i="9"/>
  <c r="M226" i="9"/>
  <c r="M227" i="9"/>
  <c r="M228" i="9"/>
  <c r="M229" i="9"/>
  <c r="M230" i="9"/>
  <c r="M231" i="9"/>
  <c r="M232" i="9"/>
  <c r="M233" i="9"/>
  <c r="M234" i="9"/>
  <c r="M235" i="9"/>
  <c r="M236" i="9"/>
  <c r="M237" i="9"/>
  <c r="M238" i="9"/>
  <c r="M239" i="9"/>
  <c r="M240" i="9"/>
  <c r="M241" i="9"/>
  <c r="M242" i="9"/>
  <c r="M243" i="9"/>
  <c r="M244" i="9"/>
  <c r="M245" i="9"/>
  <c r="M246" i="9"/>
  <c r="M247" i="9"/>
  <c r="M248" i="9"/>
  <c r="M249" i="9"/>
  <c r="M250" i="9"/>
  <c r="M251" i="9"/>
  <c r="M252" i="9"/>
  <c r="M253" i="9"/>
  <c r="M254" i="9"/>
  <c r="M255" i="9"/>
  <c r="M256" i="9"/>
  <c r="M257" i="9"/>
  <c r="M258" i="9"/>
  <c r="M259" i="9"/>
  <c r="M260" i="9"/>
  <c r="M261" i="9"/>
  <c r="M262" i="9"/>
  <c r="M263" i="9"/>
  <c r="M264" i="9"/>
  <c r="M265" i="9"/>
  <c r="M266" i="9"/>
  <c r="M267" i="9"/>
  <c r="M268" i="9"/>
  <c r="M269" i="9"/>
  <c r="M270" i="9"/>
  <c r="M271" i="9"/>
  <c r="M272" i="9"/>
  <c r="M273" i="9"/>
  <c r="M274" i="9"/>
  <c r="M275" i="9"/>
  <c r="M276" i="9"/>
  <c r="M277" i="9"/>
  <c r="M278" i="9"/>
  <c r="M279" i="9"/>
  <c r="M280" i="9"/>
  <c r="M281" i="9"/>
  <c r="M282" i="9"/>
  <c r="M283" i="9"/>
  <c r="M284" i="9"/>
  <c r="M285" i="9"/>
  <c r="M286" i="9"/>
  <c r="M287" i="9"/>
  <c r="M288" i="9"/>
  <c r="W4" i="9"/>
  <c r="M4" i="9"/>
  <c r="B94" i="2"/>
  <c r="C94" i="2"/>
  <c r="E94" i="2"/>
  <c r="F94" i="2"/>
  <c r="G94" i="2"/>
  <c r="H32" i="2"/>
  <c r="I32" i="2"/>
  <c r="K32" i="2"/>
  <c r="L32" i="2"/>
  <c r="E169" i="11"/>
  <c r="E224" i="11" s="1"/>
  <c r="E168" i="11"/>
  <c r="H169" i="11"/>
  <c r="H168" i="11"/>
  <c r="B169" i="11"/>
  <c r="C169" i="11"/>
  <c r="D169" i="11"/>
  <c r="F169" i="11"/>
  <c r="F224" i="11" s="1"/>
  <c r="F168" i="11"/>
  <c r="G169" i="11"/>
  <c r="G224" i="11" s="1"/>
  <c r="G168" i="11"/>
  <c r="I169" i="11"/>
  <c r="J169" i="11"/>
  <c r="M57" i="11"/>
  <c r="N57" i="11"/>
  <c r="F21" i="13"/>
  <c r="AT21" i="13" s="1"/>
  <c r="AL21" i="13"/>
  <c r="AL37" i="13" s="1"/>
  <c r="F22" i="13"/>
  <c r="AL22" i="13"/>
  <c r="F23" i="13"/>
  <c r="F55" i="13" s="1"/>
  <c r="AL23" i="13"/>
  <c r="F24" i="13"/>
  <c r="AL24" i="13"/>
  <c r="F25" i="13"/>
  <c r="AT25" i="13"/>
  <c r="AL25" i="13"/>
  <c r="F26" i="13"/>
  <c r="AL26" i="13"/>
  <c r="F27" i="13"/>
  <c r="AT27" i="13" s="1"/>
  <c r="AL27" i="13"/>
  <c r="AL43" i="13" s="1"/>
  <c r="F28" i="13"/>
  <c r="AT28" i="13"/>
  <c r="AL28" i="13"/>
  <c r="AL29" i="13"/>
  <c r="C30" i="13"/>
  <c r="AI30" i="13"/>
  <c r="D30" i="13"/>
  <c r="AJ30" i="13"/>
  <c r="E30" i="13"/>
  <c r="AK30" i="13"/>
  <c r="F20" i="13"/>
  <c r="F36" i="13" s="1"/>
  <c r="AL20" i="13"/>
  <c r="AI31" i="13"/>
  <c r="D31" i="13"/>
  <c r="AJ31" i="13"/>
  <c r="C32" i="13"/>
  <c r="AQ32" i="13" s="1"/>
  <c r="AI32" i="13"/>
  <c r="D32" i="13"/>
  <c r="D33" i="13" s="1"/>
  <c r="AR32" i="13"/>
  <c r="AJ32" i="13"/>
  <c r="E32" i="13"/>
  <c r="AS32" i="13"/>
  <c r="AK32" i="13"/>
  <c r="F5" i="13"/>
  <c r="F16" i="13" s="1"/>
  <c r="AL5" i="13"/>
  <c r="F6" i="13"/>
  <c r="AT6" i="13" s="1"/>
  <c r="AL6" i="13"/>
  <c r="F7" i="13"/>
  <c r="AT7" i="13" s="1"/>
  <c r="AL7" i="13"/>
  <c r="F8" i="13"/>
  <c r="AL8" i="13"/>
  <c r="F9" i="13"/>
  <c r="AL9" i="13"/>
  <c r="F10" i="13"/>
  <c r="AT10" i="13"/>
  <c r="AL10" i="13"/>
  <c r="F11" i="13"/>
  <c r="AL11" i="13"/>
  <c r="F12" i="13"/>
  <c r="AT12" i="13" s="1"/>
  <c r="AL12" i="13"/>
  <c r="F13" i="13"/>
  <c r="AL13" i="13"/>
  <c r="C14" i="13"/>
  <c r="AI14" i="13"/>
  <c r="D14" i="13"/>
  <c r="AJ14" i="13"/>
  <c r="E14" i="13"/>
  <c r="AK14" i="13"/>
  <c r="F4" i="13"/>
  <c r="AL4" i="13"/>
  <c r="D15" i="13"/>
  <c r="D47" i="13" s="1"/>
  <c r="AK15" i="13"/>
  <c r="C16" i="13"/>
  <c r="C48" i="13" s="1"/>
  <c r="AI16" i="13"/>
  <c r="D16" i="13"/>
  <c r="AJ16" i="13"/>
  <c r="AJ48" i="13" s="1"/>
  <c r="E16" i="13"/>
  <c r="AK16" i="13"/>
  <c r="V47" i="10"/>
  <c r="V48" i="10"/>
  <c r="V49" i="10"/>
  <c r="V50" i="10"/>
  <c r="V51" i="10"/>
  <c r="V52" i="10"/>
  <c r="V53" i="10"/>
  <c r="V54" i="10"/>
  <c r="V55" i="10"/>
  <c r="V56" i="10"/>
  <c r="V46" i="10"/>
  <c r="L4" i="2"/>
  <c r="L5" i="2"/>
  <c r="E66" i="2"/>
  <c r="F66" i="2"/>
  <c r="E67" i="2"/>
  <c r="F67" i="2"/>
  <c r="G67" i="2"/>
  <c r="E118" i="11"/>
  <c r="E117" i="11"/>
  <c r="F118" i="11"/>
  <c r="F117" i="11"/>
  <c r="G118" i="11"/>
  <c r="G117" i="11"/>
  <c r="H118" i="11"/>
  <c r="H117" i="11"/>
  <c r="H172" i="11" s="1"/>
  <c r="I118" i="11"/>
  <c r="I117" i="11"/>
  <c r="J118" i="11"/>
  <c r="J173" i="11" s="1"/>
  <c r="J117" i="11"/>
  <c r="E119" i="11"/>
  <c r="E174" i="11" s="1"/>
  <c r="F119" i="11"/>
  <c r="G119" i="11"/>
  <c r="H119" i="11"/>
  <c r="I119" i="11"/>
  <c r="J119" i="11"/>
  <c r="E120" i="11"/>
  <c r="F120" i="11"/>
  <c r="G120" i="11"/>
  <c r="H120" i="11"/>
  <c r="I120" i="11"/>
  <c r="J120" i="11"/>
  <c r="J121" i="11"/>
  <c r="J176" i="11"/>
  <c r="E121" i="11"/>
  <c r="F121" i="11"/>
  <c r="G121" i="11"/>
  <c r="H121" i="11"/>
  <c r="H122" i="11"/>
  <c r="I121" i="11"/>
  <c r="E122" i="11"/>
  <c r="F122" i="11"/>
  <c r="F177" i="11"/>
  <c r="G122" i="11"/>
  <c r="I122" i="11"/>
  <c r="J122" i="11"/>
  <c r="E123" i="11"/>
  <c r="F123" i="11"/>
  <c r="F178" i="11"/>
  <c r="G123" i="11"/>
  <c r="H123" i="11"/>
  <c r="I123" i="11"/>
  <c r="J123" i="11"/>
  <c r="E124" i="11"/>
  <c r="F124" i="11"/>
  <c r="F179" i="11"/>
  <c r="G124" i="11"/>
  <c r="G179" i="11" s="1"/>
  <c r="H124" i="11"/>
  <c r="I124" i="11"/>
  <c r="I179" i="11" s="1"/>
  <c r="J124" i="11"/>
  <c r="E125" i="11"/>
  <c r="F125" i="11"/>
  <c r="F180" i="11"/>
  <c r="G125" i="11"/>
  <c r="H125" i="11"/>
  <c r="I125" i="11"/>
  <c r="I180" i="11" s="1"/>
  <c r="J125" i="11"/>
  <c r="J180" i="11" s="1"/>
  <c r="E126" i="11"/>
  <c r="F126" i="11"/>
  <c r="F127" i="11"/>
  <c r="G126" i="11"/>
  <c r="H126" i="11"/>
  <c r="I126" i="11"/>
  <c r="I182" i="11" s="1"/>
  <c r="J126" i="11"/>
  <c r="J127" i="11"/>
  <c r="E127" i="11"/>
  <c r="G127" i="11"/>
  <c r="G182" i="11"/>
  <c r="H127" i="11"/>
  <c r="I127" i="11"/>
  <c r="E128" i="11"/>
  <c r="E184" i="11" s="1"/>
  <c r="F128" i="11"/>
  <c r="F183" i="11"/>
  <c r="G128" i="11"/>
  <c r="H128" i="11"/>
  <c r="I128" i="11"/>
  <c r="J128" i="11"/>
  <c r="E129" i="11"/>
  <c r="F129" i="11"/>
  <c r="F184" i="11" s="1"/>
  <c r="G129" i="11"/>
  <c r="H129" i="11"/>
  <c r="H184" i="11" s="1"/>
  <c r="I129" i="11"/>
  <c r="J129" i="11"/>
  <c r="E130" i="11"/>
  <c r="F130" i="11"/>
  <c r="G130" i="11"/>
  <c r="G185" i="11"/>
  <c r="H130" i="11"/>
  <c r="I130" i="11"/>
  <c r="J130" i="11"/>
  <c r="E131" i="11"/>
  <c r="F131" i="11"/>
  <c r="F186" i="11" s="1"/>
  <c r="G131" i="11"/>
  <c r="H131" i="11"/>
  <c r="H186" i="11" s="1"/>
  <c r="H132" i="11"/>
  <c r="I131" i="11"/>
  <c r="J131" i="11"/>
  <c r="E132" i="11"/>
  <c r="E187" i="11" s="1"/>
  <c r="F132" i="11"/>
  <c r="F133" i="11"/>
  <c r="G132" i="11"/>
  <c r="I132" i="11"/>
  <c r="J132" i="11"/>
  <c r="E133" i="11"/>
  <c r="G133" i="11"/>
  <c r="H133" i="11"/>
  <c r="I133" i="11"/>
  <c r="J133" i="11"/>
  <c r="E134" i="11"/>
  <c r="E190" i="11" s="1"/>
  <c r="F134" i="11"/>
  <c r="G134" i="11"/>
  <c r="H134" i="11"/>
  <c r="I134" i="11"/>
  <c r="J134" i="11"/>
  <c r="J189" i="11"/>
  <c r="E135" i="11"/>
  <c r="F135" i="11"/>
  <c r="F190" i="11" s="1"/>
  <c r="G135" i="11"/>
  <c r="G191" i="11" s="1"/>
  <c r="H135" i="11"/>
  <c r="I135" i="11"/>
  <c r="J135" i="11"/>
  <c r="J190" i="11" s="1"/>
  <c r="E136" i="11"/>
  <c r="F136" i="11"/>
  <c r="G136" i="11"/>
  <c r="H136" i="11"/>
  <c r="H191" i="11"/>
  <c r="I136" i="11"/>
  <c r="I191" i="11" s="1"/>
  <c r="J136" i="11"/>
  <c r="J137" i="11"/>
  <c r="E137" i="11"/>
  <c r="F137" i="11"/>
  <c r="G137" i="11"/>
  <c r="G192" i="11"/>
  <c r="H137" i="11"/>
  <c r="H138" i="11"/>
  <c r="I137" i="11"/>
  <c r="E138" i="11"/>
  <c r="F138" i="11"/>
  <c r="F193" i="11"/>
  <c r="G138" i="11"/>
  <c r="I138" i="11"/>
  <c r="J138" i="11"/>
  <c r="E139" i="11"/>
  <c r="F139" i="11"/>
  <c r="G139" i="11"/>
  <c r="H139" i="11"/>
  <c r="I139" i="11"/>
  <c r="J139" i="11"/>
  <c r="E140" i="11"/>
  <c r="F140" i="11"/>
  <c r="F195" i="11"/>
  <c r="G140" i="11"/>
  <c r="H140" i="11"/>
  <c r="H195" i="11" s="1"/>
  <c r="I140" i="11"/>
  <c r="J140" i="11"/>
  <c r="E141" i="11"/>
  <c r="F141" i="11"/>
  <c r="F196" i="11" s="1"/>
  <c r="G141" i="11"/>
  <c r="G196" i="11" s="1"/>
  <c r="H141" i="11"/>
  <c r="I141" i="11"/>
  <c r="J141" i="11"/>
  <c r="E142" i="11"/>
  <c r="F142" i="11"/>
  <c r="F143" i="11"/>
  <c r="F198" i="11" s="1"/>
  <c r="F197" i="11"/>
  <c r="G142" i="11"/>
  <c r="H142" i="11"/>
  <c r="I142" i="11"/>
  <c r="J142" i="11"/>
  <c r="J143" i="11"/>
  <c r="E143" i="11"/>
  <c r="E198" i="11" s="1"/>
  <c r="G143" i="11"/>
  <c r="G198" i="11"/>
  <c r="H143" i="11"/>
  <c r="I143" i="11"/>
  <c r="E144" i="11"/>
  <c r="F144" i="11"/>
  <c r="G144" i="11"/>
  <c r="H144" i="11"/>
  <c r="H199" i="11" s="1"/>
  <c r="I144" i="11"/>
  <c r="J144" i="11"/>
  <c r="J199" i="11" s="1"/>
  <c r="E145" i="11"/>
  <c r="F145" i="11"/>
  <c r="F200" i="11" s="1"/>
  <c r="G145" i="11"/>
  <c r="G201" i="11" s="1"/>
  <c r="H145" i="11"/>
  <c r="I145" i="11"/>
  <c r="I200" i="11" s="1"/>
  <c r="J145" i="11"/>
  <c r="J201" i="11" s="1"/>
  <c r="E146" i="11"/>
  <c r="F146" i="11"/>
  <c r="F201" i="11" s="1"/>
  <c r="G146" i="11"/>
  <c r="H146" i="11"/>
  <c r="H201" i="11" s="1"/>
  <c r="I146" i="11"/>
  <c r="J146" i="11"/>
  <c r="E147" i="11"/>
  <c r="E202" i="11" s="1"/>
  <c r="F147" i="11"/>
  <c r="G147" i="11"/>
  <c r="G202" i="11" s="1"/>
  <c r="H147" i="11"/>
  <c r="H148" i="11"/>
  <c r="I147" i="11"/>
  <c r="I202" i="11" s="1"/>
  <c r="J147" i="11"/>
  <c r="J230" i="11" s="1"/>
  <c r="E148" i="11"/>
  <c r="F148" i="11"/>
  <c r="F149" i="11"/>
  <c r="G148" i="11"/>
  <c r="I148" i="11"/>
  <c r="J148" i="11"/>
  <c r="E149" i="11"/>
  <c r="G149" i="11"/>
  <c r="H149" i="11"/>
  <c r="I149" i="11"/>
  <c r="J149" i="11"/>
  <c r="E150" i="11"/>
  <c r="F150" i="11"/>
  <c r="F205" i="11" s="1"/>
  <c r="G150" i="11"/>
  <c r="H150" i="11"/>
  <c r="H205" i="11" s="1"/>
  <c r="I150" i="11"/>
  <c r="J150" i="11"/>
  <c r="E151" i="11"/>
  <c r="F151" i="11"/>
  <c r="F206" i="11"/>
  <c r="G151" i="11"/>
  <c r="H151" i="11"/>
  <c r="H206" i="11" s="1"/>
  <c r="I151" i="11"/>
  <c r="I206" i="11" s="1"/>
  <c r="J151" i="11"/>
  <c r="J206" i="11" s="1"/>
  <c r="E152" i="11"/>
  <c r="F152" i="11"/>
  <c r="G152" i="11"/>
  <c r="G207" i="11" s="1"/>
  <c r="H152" i="11"/>
  <c r="H207" i="11"/>
  <c r="I152" i="11"/>
  <c r="I207" i="11" s="1"/>
  <c r="J152" i="11"/>
  <c r="J153" i="11"/>
  <c r="J208" i="11" s="1"/>
  <c r="E153" i="11"/>
  <c r="F153" i="11"/>
  <c r="G153" i="11"/>
  <c r="H153" i="11"/>
  <c r="I153" i="11"/>
  <c r="E154" i="11"/>
  <c r="E209" i="11" s="1"/>
  <c r="F154" i="11"/>
  <c r="G154" i="11"/>
  <c r="H154" i="11"/>
  <c r="I154" i="11"/>
  <c r="I210" i="11" s="1"/>
  <c r="J154" i="11"/>
  <c r="E155" i="11"/>
  <c r="F155" i="11"/>
  <c r="G155" i="11"/>
  <c r="H155" i="11"/>
  <c r="I155" i="11"/>
  <c r="J155" i="11"/>
  <c r="J211" i="11" s="1"/>
  <c r="E156" i="11"/>
  <c r="F156" i="11"/>
  <c r="G156" i="11"/>
  <c r="H156" i="11"/>
  <c r="I156" i="11"/>
  <c r="I211" i="11" s="1"/>
  <c r="J156" i="11"/>
  <c r="E157" i="11"/>
  <c r="F157" i="11"/>
  <c r="G157" i="11"/>
  <c r="G231" i="11" s="1"/>
  <c r="H157" i="11"/>
  <c r="I157" i="11"/>
  <c r="J157" i="11"/>
  <c r="E158" i="11"/>
  <c r="E213" i="11"/>
  <c r="F158" i="11"/>
  <c r="F159" i="11"/>
  <c r="G158" i="11"/>
  <c r="G213" i="11"/>
  <c r="H158" i="11"/>
  <c r="I158" i="11"/>
  <c r="J158" i="11"/>
  <c r="J159" i="11"/>
  <c r="E159" i="11"/>
  <c r="G159" i="11"/>
  <c r="H159" i="11"/>
  <c r="H214" i="11"/>
  <c r="I159" i="11"/>
  <c r="I214" i="11"/>
  <c r="E160" i="11"/>
  <c r="F160" i="11"/>
  <c r="G160" i="11"/>
  <c r="H160" i="11"/>
  <c r="I160" i="11"/>
  <c r="I216" i="11" s="1"/>
  <c r="J160" i="11"/>
  <c r="E161" i="11"/>
  <c r="F161" i="11"/>
  <c r="F217" i="11" s="1"/>
  <c r="F162" i="11"/>
  <c r="F216" i="11"/>
  <c r="G161" i="11"/>
  <c r="H161" i="11"/>
  <c r="I161" i="11"/>
  <c r="J161" i="11"/>
  <c r="J216" i="11"/>
  <c r="E162" i="11"/>
  <c r="G162" i="11"/>
  <c r="H162" i="11"/>
  <c r="I162" i="11"/>
  <c r="I217" i="11"/>
  <c r="J162" i="11"/>
  <c r="E163" i="11"/>
  <c r="F163" i="11"/>
  <c r="G163" i="11"/>
  <c r="H163" i="11"/>
  <c r="I163" i="11"/>
  <c r="I218" i="11" s="1"/>
  <c r="J163" i="11"/>
  <c r="E164" i="11"/>
  <c r="E219" i="11" s="1"/>
  <c r="F164" i="11"/>
  <c r="G164" i="11"/>
  <c r="H164" i="11"/>
  <c r="I164" i="11"/>
  <c r="J164" i="11"/>
  <c r="E165" i="11"/>
  <c r="F165" i="11"/>
  <c r="G165" i="11"/>
  <c r="G220" i="11"/>
  <c r="H165" i="11"/>
  <c r="H220" i="11" s="1"/>
  <c r="I165" i="11"/>
  <c r="J165" i="11"/>
  <c r="E166" i="11"/>
  <c r="F166" i="11"/>
  <c r="G166" i="11"/>
  <c r="G221" i="11"/>
  <c r="H166" i="11"/>
  <c r="H221" i="11"/>
  <c r="I166" i="11"/>
  <c r="I221" i="11" s="1"/>
  <c r="J166" i="11"/>
  <c r="E167" i="11"/>
  <c r="F167" i="11"/>
  <c r="F222" i="11" s="1"/>
  <c r="G167" i="11"/>
  <c r="G222" i="11" s="1"/>
  <c r="H167" i="11"/>
  <c r="I167" i="11"/>
  <c r="I223" i="11" s="1"/>
  <c r="J167" i="11"/>
  <c r="J222" i="11" s="1"/>
  <c r="E223" i="11"/>
  <c r="I168" i="11"/>
  <c r="J168" i="11"/>
  <c r="J223" i="11" s="1"/>
  <c r="F116" i="11"/>
  <c r="F172" i="11" s="1"/>
  <c r="G116" i="11"/>
  <c r="H116" i="11"/>
  <c r="I116" i="11"/>
  <c r="I172" i="11"/>
  <c r="J116" i="11"/>
  <c r="E116" i="11"/>
  <c r="E222" i="12"/>
  <c r="E340" i="12" s="1"/>
  <c r="F222" i="12"/>
  <c r="F228" i="12"/>
  <c r="G122" i="12"/>
  <c r="G123" i="12"/>
  <c r="G124" i="12"/>
  <c r="G125" i="12"/>
  <c r="G126" i="12"/>
  <c r="G362" i="12" s="1"/>
  <c r="G127" i="12"/>
  <c r="G245" i="12" s="1"/>
  <c r="G128" i="12"/>
  <c r="G129" i="12"/>
  <c r="G221" i="12"/>
  <c r="E223" i="12"/>
  <c r="F223" i="12"/>
  <c r="G130" i="12"/>
  <c r="G131" i="12"/>
  <c r="G249" i="12" s="1"/>
  <c r="G132" i="12"/>
  <c r="G250" i="12" s="1"/>
  <c r="G133" i="12"/>
  <c r="G134" i="12"/>
  <c r="G135" i="12"/>
  <c r="G136" i="12"/>
  <c r="G137" i="12"/>
  <c r="G255" i="12" s="1"/>
  <c r="G138" i="12"/>
  <c r="G139" i="12"/>
  <c r="G140" i="12"/>
  <c r="G258" i="12" s="1"/>
  <c r="G141" i="12"/>
  <c r="G142" i="12"/>
  <c r="G143" i="12"/>
  <c r="G144" i="12"/>
  <c r="G145" i="12"/>
  <c r="G263" i="12" s="1"/>
  <c r="G27" i="12"/>
  <c r="G146" i="12"/>
  <c r="G382" i="12" s="1"/>
  <c r="G147" i="12"/>
  <c r="G148" i="12"/>
  <c r="G149" i="12"/>
  <c r="G150" i="12"/>
  <c r="G151" i="12"/>
  <c r="G152" i="12"/>
  <c r="G153" i="12"/>
  <c r="G35" i="12"/>
  <c r="G389" i="12" s="1"/>
  <c r="G154" i="12"/>
  <c r="G155" i="12"/>
  <c r="G156" i="12"/>
  <c r="G157" i="12"/>
  <c r="G158" i="12"/>
  <c r="G276" i="12" s="1"/>
  <c r="G159" i="12"/>
  <c r="G160" i="12"/>
  <c r="G161" i="12"/>
  <c r="G43" i="12"/>
  <c r="G162" i="12"/>
  <c r="G163" i="12"/>
  <c r="G164" i="12"/>
  <c r="G165" i="12"/>
  <c r="G283" i="12" s="1"/>
  <c r="G166" i="12"/>
  <c r="G167" i="12"/>
  <c r="G168" i="12"/>
  <c r="G169" i="12"/>
  <c r="G170" i="12"/>
  <c r="G171" i="12"/>
  <c r="G172" i="12"/>
  <c r="G173" i="12"/>
  <c r="G174" i="12"/>
  <c r="G175" i="12"/>
  <c r="G57" i="12"/>
  <c r="G176" i="12"/>
  <c r="G177" i="12"/>
  <c r="G178" i="12"/>
  <c r="G179" i="12"/>
  <c r="G180" i="12"/>
  <c r="G181" i="12"/>
  <c r="G182" i="12"/>
  <c r="E224" i="12"/>
  <c r="F224" i="12"/>
  <c r="G183" i="12"/>
  <c r="G301" i="12" s="1"/>
  <c r="G184" i="12"/>
  <c r="G185" i="12"/>
  <c r="G186" i="12"/>
  <c r="E225" i="12"/>
  <c r="F225" i="12"/>
  <c r="F231" i="12"/>
  <c r="G187" i="12"/>
  <c r="G188" i="12"/>
  <c r="G189" i="12"/>
  <c r="G190" i="12"/>
  <c r="G191" i="12"/>
  <c r="G192" i="12"/>
  <c r="G193" i="12"/>
  <c r="G75" i="12"/>
  <c r="G429" i="12" s="1"/>
  <c r="G194" i="12"/>
  <c r="G195" i="12"/>
  <c r="G196" i="12"/>
  <c r="G197" i="12"/>
  <c r="G198" i="12"/>
  <c r="G199" i="12"/>
  <c r="G200" i="12"/>
  <c r="G201" i="12"/>
  <c r="G83" i="12"/>
  <c r="G437" i="12" s="1"/>
  <c r="G202" i="12"/>
  <c r="G203" i="12"/>
  <c r="G204" i="12"/>
  <c r="G205" i="12"/>
  <c r="G206" i="12"/>
  <c r="G207" i="12"/>
  <c r="G325" i="12" s="1"/>
  <c r="G208" i="12"/>
  <c r="G209" i="12"/>
  <c r="G327" i="12" s="1"/>
  <c r="G91" i="12"/>
  <c r="G210" i="12"/>
  <c r="G211" i="12"/>
  <c r="G212" i="12"/>
  <c r="G213" i="12"/>
  <c r="G214" i="12"/>
  <c r="G332" i="12" s="1"/>
  <c r="G215" i="12"/>
  <c r="G216" i="12"/>
  <c r="G217" i="12"/>
  <c r="G218" i="12"/>
  <c r="G219" i="12"/>
  <c r="G220" i="12"/>
  <c r="E228" i="12"/>
  <c r="E229" i="12"/>
  <c r="F229" i="12"/>
  <c r="E230" i="12"/>
  <c r="F230" i="12"/>
  <c r="E231" i="12"/>
  <c r="D223" i="12"/>
  <c r="D224" i="12"/>
  <c r="D225" i="12"/>
  <c r="D236" i="12" s="1"/>
  <c r="D222" i="12"/>
  <c r="D228" i="12"/>
  <c r="D229" i="12"/>
  <c r="D230" i="12"/>
  <c r="D231" i="12"/>
  <c r="D467" i="12" s="1"/>
  <c r="E104" i="12"/>
  <c r="F104" i="12"/>
  <c r="G4" i="12"/>
  <c r="G358" i="12" s="1"/>
  <c r="G5" i="12"/>
  <c r="G6" i="12"/>
  <c r="G7" i="12"/>
  <c r="G8" i="12"/>
  <c r="G9" i="12"/>
  <c r="G10" i="12"/>
  <c r="G11" i="12"/>
  <c r="G103" i="12"/>
  <c r="E105" i="12"/>
  <c r="F105" i="12"/>
  <c r="G12" i="12"/>
  <c r="G13" i="12"/>
  <c r="G14" i="12"/>
  <c r="G15" i="12"/>
  <c r="G16" i="12"/>
  <c r="G252" i="12" s="1"/>
  <c r="G17" i="12"/>
  <c r="G18" i="12"/>
  <c r="G372" i="12" s="1"/>
  <c r="G19" i="12"/>
  <c r="G373" i="12" s="1"/>
  <c r="G20" i="12"/>
  <c r="G21" i="12"/>
  <c r="G22" i="12"/>
  <c r="G23" i="12"/>
  <c r="G24" i="12"/>
  <c r="G378" i="12" s="1"/>
  <c r="G25" i="12"/>
  <c r="G26" i="12"/>
  <c r="G380" i="12" s="1"/>
  <c r="G28" i="12"/>
  <c r="G29" i="12"/>
  <c r="G30" i="12"/>
  <c r="G31" i="12"/>
  <c r="G32" i="12"/>
  <c r="G33" i="12"/>
  <c r="G34" i="12"/>
  <c r="G270" i="12" s="1"/>
  <c r="G36" i="12"/>
  <c r="G37" i="12"/>
  <c r="G273" i="12" s="1"/>
  <c r="G38" i="12"/>
  <c r="G39" i="12"/>
  <c r="G40" i="12"/>
  <c r="G41" i="12"/>
  <c r="G42" i="12"/>
  <c r="G396" i="12" s="1"/>
  <c r="G44" i="12"/>
  <c r="G45" i="12"/>
  <c r="G281" i="12" s="1"/>
  <c r="G46" i="12"/>
  <c r="G47" i="12"/>
  <c r="G48" i="12"/>
  <c r="G49" i="12"/>
  <c r="G50" i="12"/>
  <c r="G51" i="12"/>
  <c r="G52" i="12"/>
  <c r="G53" i="12"/>
  <c r="G54" i="12"/>
  <c r="G55" i="12"/>
  <c r="G56" i="12"/>
  <c r="G58" i="12"/>
  <c r="G412" i="12" s="1"/>
  <c r="G59" i="12"/>
  <c r="G60" i="12"/>
  <c r="G61" i="12"/>
  <c r="G62" i="12"/>
  <c r="G63" i="12"/>
  <c r="G64" i="12"/>
  <c r="E106" i="12"/>
  <c r="F106" i="12"/>
  <c r="G65" i="12"/>
  <c r="G66" i="12"/>
  <c r="G67" i="12"/>
  <c r="G68" i="12"/>
  <c r="E107" i="12"/>
  <c r="F107" i="12"/>
  <c r="G69" i="12"/>
  <c r="G70" i="12"/>
  <c r="G71" i="12"/>
  <c r="G72" i="12"/>
  <c r="G73" i="12"/>
  <c r="G74" i="12"/>
  <c r="G76" i="12"/>
  <c r="G77" i="12"/>
  <c r="G78" i="12"/>
  <c r="G79" i="12"/>
  <c r="G80" i="12"/>
  <c r="G81" i="12"/>
  <c r="G435" i="12" s="1"/>
  <c r="G82" i="12"/>
  <c r="G436" i="12" s="1"/>
  <c r="G84" i="12"/>
  <c r="G85" i="12"/>
  <c r="G86" i="12"/>
  <c r="G87" i="12"/>
  <c r="G88" i="12"/>
  <c r="G89" i="12"/>
  <c r="G90" i="12"/>
  <c r="G92" i="12"/>
  <c r="G93" i="12"/>
  <c r="G94" i="12"/>
  <c r="G330" i="12" s="1"/>
  <c r="G95" i="12"/>
  <c r="G96" i="12"/>
  <c r="G97" i="12"/>
  <c r="G98" i="12"/>
  <c r="G99" i="12"/>
  <c r="G100" i="12"/>
  <c r="G336" i="12" s="1"/>
  <c r="G101" i="12"/>
  <c r="G102" i="12"/>
  <c r="E110" i="12"/>
  <c r="F110" i="12"/>
  <c r="E111" i="12"/>
  <c r="F111" i="12"/>
  <c r="E112" i="12"/>
  <c r="F112" i="12"/>
  <c r="E113" i="12"/>
  <c r="F113" i="12"/>
  <c r="D105" i="12"/>
  <c r="D106" i="12"/>
  <c r="D107" i="12"/>
  <c r="D104" i="12"/>
  <c r="D110" i="12"/>
  <c r="D111" i="12"/>
  <c r="D112" i="12"/>
  <c r="D113" i="12"/>
  <c r="C170" i="5"/>
  <c r="C166" i="5"/>
  <c r="D170" i="5"/>
  <c r="P215" i="5" s="1"/>
  <c r="D166" i="5"/>
  <c r="E21" i="5"/>
  <c r="E170" i="5" s="1"/>
  <c r="E17" i="5"/>
  <c r="E166" i="5"/>
  <c r="F170" i="5"/>
  <c r="F166" i="5"/>
  <c r="F188" i="5" s="1"/>
  <c r="G170" i="5"/>
  <c r="G166" i="5"/>
  <c r="H170" i="5"/>
  <c r="H215" i="5" s="1"/>
  <c r="H166" i="5"/>
  <c r="I21" i="5"/>
  <c r="I170" i="5" s="1"/>
  <c r="I17" i="5"/>
  <c r="I166" i="5" s="1"/>
  <c r="J170" i="5"/>
  <c r="J166" i="5"/>
  <c r="J211" i="5" s="1"/>
  <c r="K170" i="5"/>
  <c r="K166" i="5"/>
  <c r="L170" i="5"/>
  <c r="L166" i="5"/>
  <c r="M21" i="5"/>
  <c r="M17" i="5"/>
  <c r="M166" i="5"/>
  <c r="N170" i="5"/>
  <c r="N215" i="5" s="1"/>
  <c r="N161" i="5"/>
  <c r="N166" i="5"/>
  <c r="O170" i="5"/>
  <c r="O166" i="5"/>
  <c r="P170" i="5"/>
  <c r="P166" i="5"/>
  <c r="Q21" i="5"/>
  <c r="Q12" i="5"/>
  <c r="Q75" i="5" s="1"/>
  <c r="Q96" i="5" s="1"/>
  <c r="Q17" i="5"/>
  <c r="Q166" i="5" s="1"/>
  <c r="R170" i="5"/>
  <c r="R166" i="5"/>
  <c r="S170" i="5"/>
  <c r="S166" i="5"/>
  <c r="T170" i="5"/>
  <c r="T166" i="5"/>
  <c r="T211" i="5" s="1"/>
  <c r="U21" i="5"/>
  <c r="U170" i="5" s="1"/>
  <c r="U17" i="5"/>
  <c r="U166" i="5" s="1"/>
  <c r="V21" i="5"/>
  <c r="Y149" i="5"/>
  <c r="V17" i="5"/>
  <c r="Z17" i="5" s="1"/>
  <c r="Y145" i="5"/>
  <c r="AC145" i="5" s="1"/>
  <c r="V16" i="5"/>
  <c r="Y144" i="5"/>
  <c r="W21" i="5"/>
  <c r="AA21" i="5"/>
  <c r="W17" i="5"/>
  <c r="X21" i="5"/>
  <c r="AB21" i="5" s="1"/>
  <c r="X17" i="5"/>
  <c r="X38" i="5"/>
  <c r="Z21" i="5"/>
  <c r="B170" i="5"/>
  <c r="B161" i="5"/>
  <c r="B166" i="5"/>
  <c r="E12" i="5"/>
  <c r="I12" i="5"/>
  <c r="M12" i="5"/>
  <c r="U12" i="5"/>
  <c r="Y140" i="5"/>
  <c r="AC140" i="5"/>
  <c r="X12" i="5"/>
  <c r="W12" i="5"/>
  <c r="AA12" i="5" s="1"/>
  <c r="V12" i="5"/>
  <c r="T161" i="5"/>
  <c r="S161" i="5"/>
  <c r="R161" i="5"/>
  <c r="P161" i="5"/>
  <c r="O161" i="5"/>
  <c r="M161" i="5"/>
  <c r="L161" i="5"/>
  <c r="K161" i="5"/>
  <c r="J161" i="5"/>
  <c r="H161" i="5"/>
  <c r="G161" i="5"/>
  <c r="F161" i="5"/>
  <c r="D161" i="5"/>
  <c r="C161" i="5"/>
  <c r="W206" i="5" s="1"/>
  <c r="E5" i="5"/>
  <c r="I5" i="5"/>
  <c r="M5" i="5"/>
  <c r="M154" i="5" s="1"/>
  <c r="Q5" i="5"/>
  <c r="U5" i="5"/>
  <c r="Y133" i="5"/>
  <c r="AC133" i="5" s="1"/>
  <c r="X5" i="5"/>
  <c r="X47" i="5"/>
  <c r="AB47" i="5" s="1"/>
  <c r="W5" i="5"/>
  <c r="AA5" i="5"/>
  <c r="AA154" i="5" s="1"/>
  <c r="C154" i="5"/>
  <c r="V5" i="5"/>
  <c r="W154" i="5"/>
  <c r="T154" i="5"/>
  <c r="S154" i="5"/>
  <c r="R154" i="5"/>
  <c r="P154" i="5"/>
  <c r="O154" i="5"/>
  <c r="N154" i="5"/>
  <c r="L154" i="5"/>
  <c r="K154" i="5"/>
  <c r="K175" i="5" s="1"/>
  <c r="K153" i="5"/>
  <c r="J154" i="5"/>
  <c r="H154" i="5"/>
  <c r="H199" i="5" s="1"/>
  <c r="G154" i="5"/>
  <c r="F154" i="5"/>
  <c r="D154" i="5"/>
  <c r="B154" i="5"/>
  <c r="C84" i="5"/>
  <c r="C107" i="5" s="1"/>
  <c r="C68" i="5"/>
  <c r="D84" i="5"/>
  <c r="D105" i="5" s="1"/>
  <c r="D68" i="5"/>
  <c r="E63" i="5"/>
  <c r="E84" i="5" s="1"/>
  <c r="E47" i="5"/>
  <c r="F84" i="5"/>
  <c r="F68" i="5"/>
  <c r="G84" i="5"/>
  <c r="G68" i="5"/>
  <c r="H84" i="5"/>
  <c r="H75" i="5"/>
  <c r="H68" i="5"/>
  <c r="H112" i="5" s="1"/>
  <c r="I63" i="5"/>
  <c r="M63" i="5"/>
  <c r="Q63" i="5"/>
  <c r="U63" i="5"/>
  <c r="U84" i="5" s="1"/>
  <c r="I47" i="5"/>
  <c r="J84" i="5"/>
  <c r="J68" i="5"/>
  <c r="J112" i="5" s="1"/>
  <c r="K84" i="5"/>
  <c r="K68" i="5"/>
  <c r="K112" i="5" s="1"/>
  <c r="L84" i="5"/>
  <c r="L108" i="5" s="1"/>
  <c r="L75" i="5"/>
  <c r="L68" i="5"/>
  <c r="M47" i="5"/>
  <c r="N84" i="5"/>
  <c r="N68" i="5"/>
  <c r="O84" i="5"/>
  <c r="O75" i="5"/>
  <c r="O68" i="5"/>
  <c r="O112" i="5" s="1"/>
  <c r="P84" i="5"/>
  <c r="P68" i="5"/>
  <c r="Q47" i="5"/>
  <c r="R84" i="5"/>
  <c r="R68" i="5"/>
  <c r="R112" i="5" s="1"/>
  <c r="S84" i="5"/>
  <c r="S68" i="5"/>
  <c r="T84" i="5"/>
  <c r="T68" i="5"/>
  <c r="U47" i="5"/>
  <c r="V63" i="5"/>
  <c r="Z63" i="5" s="1"/>
  <c r="V47" i="5"/>
  <c r="Z47" i="5" s="1"/>
  <c r="W63" i="5"/>
  <c r="AA63" i="5" s="1"/>
  <c r="W47" i="5"/>
  <c r="X63" i="5"/>
  <c r="C75" i="5"/>
  <c r="D75" i="5"/>
  <c r="E54" i="5"/>
  <c r="E75" i="5" s="1"/>
  <c r="F75" i="5"/>
  <c r="F119" i="5" s="1"/>
  <c r="G75" i="5"/>
  <c r="I54" i="5"/>
  <c r="J75" i="5"/>
  <c r="K75" i="5"/>
  <c r="M54" i="5"/>
  <c r="N75" i="5"/>
  <c r="P75" i="5"/>
  <c r="P96" i="5" s="1"/>
  <c r="Q54" i="5"/>
  <c r="R75" i="5"/>
  <c r="S75" i="5"/>
  <c r="T75" i="5"/>
  <c r="U54" i="5"/>
  <c r="V54" i="5"/>
  <c r="Z54" i="5" s="1"/>
  <c r="W54" i="5"/>
  <c r="X54" i="5"/>
  <c r="AB54" i="5" s="1"/>
  <c r="B84" i="5"/>
  <c r="B75" i="5"/>
  <c r="B108" i="5" s="1"/>
  <c r="B68" i="5"/>
  <c r="U62" i="5"/>
  <c r="U61" i="5"/>
  <c r="U60" i="5"/>
  <c r="U59" i="5"/>
  <c r="U80" i="5" s="1"/>
  <c r="U102" i="5" s="1"/>
  <c r="U58" i="5"/>
  <c r="U57" i="5"/>
  <c r="U56" i="5"/>
  <c r="I56" i="5"/>
  <c r="M56" i="5"/>
  <c r="Q56" i="5"/>
  <c r="U55" i="5"/>
  <c r="U53" i="5"/>
  <c r="U52" i="5"/>
  <c r="U51" i="5"/>
  <c r="U50" i="5"/>
  <c r="U49" i="5"/>
  <c r="U48" i="5"/>
  <c r="U46" i="5"/>
  <c r="Q62" i="5"/>
  <c r="Q61" i="5"/>
  <c r="Y61" i="5" s="1"/>
  <c r="Q60" i="5"/>
  <c r="Q59" i="5"/>
  <c r="Q58" i="5"/>
  <c r="Q57" i="5"/>
  <c r="Q55" i="5"/>
  <c r="Q76" i="5" s="1"/>
  <c r="Q53" i="5"/>
  <c r="Q52" i="5"/>
  <c r="Q51" i="5"/>
  <c r="Q50" i="5"/>
  <c r="Q49" i="5"/>
  <c r="Q48" i="5"/>
  <c r="Q46" i="5"/>
  <c r="M62" i="5"/>
  <c r="I62" i="5"/>
  <c r="M61" i="5"/>
  <c r="M60" i="5"/>
  <c r="M81" i="5" s="1"/>
  <c r="M59" i="5"/>
  <c r="M58" i="5"/>
  <c r="M57" i="5"/>
  <c r="M55" i="5"/>
  <c r="M53" i="5"/>
  <c r="M52" i="5"/>
  <c r="M51" i="5"/>
  <c r="M50" i="5"/>
  <c r="M71" i="5" s="1"/>
  <c r="M49" i="5"/>
  <c r="M48" i="5"/>
  <c r="M46" i="5"/>
  <c r="I61" i="5"/>
  <c r="I60" i="5"/>
  <c r="I59" i="5"/>
  <c r="I58" i="5"/>
  <c r="I57" i="5"/>
  <c r="Y57" i="5" s="1"/>
  <c r="AC57" i="5" s="1"/>
  <c r="I55" i="5"/>
  <c r="I53" i="5"/>
  <c r="I52" i="5"/>
  <c r="I51" i="5"/>
  <c r="I50" i="5"/>
  <c r="I49" i="5"/>
  <c r="I48" i="5"/>
  <c r="I46" i="5"/>
  <c r="Y46" i="5" s="1"/>
  <c r="AC46" i="5" s="1"/>
  <c r="E48" i="5"/>
  <c r="E49" i="5"/>
  <c r="E50" i="5"/>
  <c r="E51" i="5"/>
  <c r="E52" i="5"/>
  <c r="E53" i="5"/>
  <c r="E55" i="5"/>
  <c r="E56" i="5"/>
  <c r="E57" i="5"/>
  <c r="E58" i="5"/>
  <c r="E59" i="5"/>
  <c r="E60" i="5"/>
  <c r="E61" i="5"/>
  <c r="E62" i="5"/>
  <c r="E46" i="5"/>
  <c r="AW150" i="9"/>
  <c r="AX150" i="9"/>
  <c r="AY150" i="9"/>
  <c r="AZ150" i="9"/>
  <c r="BA150" i="9"/>
  <c r="BB150" i="9"/>
  <c r="BC150" i="9"/>
  <c r="BD150" i="9"/>
  <c r="BE150" i="9"/>
  <c r="AV151" i="9"/>
  <c r="AW151" i="9"/>
  <c r="AX151" i="9"/>
  <c r="AY151" i="9"/>
  <c r="AZ151" i="9"/>
  <c r="BA151" i="9"/>
  <c r="BB151" i="9"/>
  <c r="BC151" i="9"/>
  <c r="BD151" i="9"/>
  <c r="BE151" i="9"/>
  <c r="AV152" i="9"/>
  <c r="AW152" i="9"/>
  <c r="AX152" i="9"/>
  <c r="AY152" i="9"/>
  <c r="AZ152" i="9"/>
  <c r="BA152" i="9"/>
  <c r="BB152" i="9"/>
  <c r="BC152" i="9"/>
  <c r="BD152" i="9"/>
  <c r="BE152" i="9"/>
  <c r="AV153" i="9"/>
  <c r="BG153" i="9" s="1"/>
  <c r="AW153" i="9"/>
  <c r="AX153" i="9"/>
  <c r="AY153" i="9"/>
  <c r="AZ153" i="9"/>
  <c r="BA153" i="9"/>
  <c r="BB153" i="9"/>
  <c r="BC153" i="9"/>
  <c r="BD153" i="9"/>
  <c r="BE153" i="9"/>
  <c r="AV154" i="9"/>
  <c r="BG154" i="9" s="1"/>
  <c r="AW154" i="9"/>
  <c r="AX154" i="9"/>
  <c r="AY154" i="9"/>
  <c r="AZ154" i="9"/>
  <c r="BA154" i="9"/>
  <c r="BB154" i="9"/>
  <c r="BC154" i="9"/>
  <c r="BD154" i="9"/>
  <c r="BE154" i="9"/>
  <c r="AV155" i="9"/>
  <c r="AW155" i="9"/>
  <c r="AX155" i="9"/>
  <c r="AY155" i="9"/>
  <c r="AZ155" i="9"/>
  <c r="BA155" i="9"/>
  <c r="BB155" i="9"/>
  <c r="BC155" i="9"/>
  <c r="BD155" i="9"/>
  <c r="BE155" i="9"/>
  <c r="AV156" i="9"/>
  <c r="AW156" i="9"/>
  <c r="AX156" i="9"/>
  <c r="AY156" i="9"/>
  <c r="AZ156" i="9"/>
  <c r="BA156" i="9"/>
  <c r="BB156" i="9"/>
  <c r="BC156" i="9"/>
  <c r="BD156" i="9"/>
  <c r="BE156" i="9"/>
  <c r="AV157" i="9"/>
  <c r="BG157" i="9" s="1"/>
  <c r="AW157" i="9"/>
  <c r="AX157" i="9"/>
  <c r="AY157" i="9"/>
  <c r="AZ157" i="9"/>
  <c r="BA157" i="9"/>
  <c r="BB157" i="9"/>
  <c r="BC157" i="9"/>
  <c r="BD157" i="9"/>
  <c r="BE157" i="9"/>
  <c r="AW158" i="9"/>
  <c r="AX158" i="9"/>
  <c r="AY158" i="9"/>
  <c r="AZ158" i="9"/>
  <c r="BA158" i="9"/>
  <c r="BB158" i="9"/>
  <c r="BC158" i="9"/>
  <c r="BD158" i="9"/>
  <c r="BE158" i="9"/>
  <c r="AV159" i="9"/>
  <c r="BG159" i="9" s="1"/>
  <c r="AW159" i="9"/>
  <c r="AX159" i="9"/>
  <c r="AY159" i="9"/>
  <c r="AZ159" i="9"/>
  <c r="BA159" i="9"/>
  <c r="BB159" i="9"/>
  <c r="BC159" i="9"/>
  <c r="BD159" i="9"/>
  <c r="BE159" i="9"/>
  <c r="AV160" i="9"/>
  <c r="AW160" i="9"/>
  <c r="AX160" i="9"/>
  <c r="AY160" i="9"/>
  <c r="AZ160" i="9"/>
  <c r="BA160" i="9"/>
  <c r="BB160" i="9"/>
  <c r="BC160" i="9"/>
  <c r="BD160" i="9"/>
  <c r="BE160" i="9"/>
  <c r="AV161" i="9"/>
  <c r="BG161" i="9" s="1"/>
  <c r="AW161" i="9"/>
  <c r="AX161" i="9"/>
  <c r="AY161" i="9"/>
  <c r="AZ161" i="9"/>
  <c r="BA161" i="9"/>
  <c r="BB161" i="9"/>
  <c r="BC161" i="9"/>
  <c r="BD161" i="9"/>
  <c r="BE161" i="9"/>
  <c r="AV162" i="9"/>
  <c r="BG162" i="9"/>
  <c r="AW162" i="9"/>
  <c r="AX162" i="9"/>
  <c r="AY162" i="9"/>
  <c r="AZ162" i="9"/>
  <c r="BA162" i="9"/>
  <c r="BB162" i="9"/>
  <c r="BC162" i="9"/>
  <c r="BD162" i="9"/>
  <c r="BE162" i="9"/>
  <c r="AV163" i="9"/>
  <c r="AW163" i="9"/>
  <c r="AX163" i="9"/>
  <c r="AY163" i="9"/>
  <c r="AZ163" i="9"/>
  <c r="BA163" i="9"/>
  <c r="BB163" i="9"/>
  <c r="BC163" i="9"/>
  <c r="BD163" i="9"/>
  <c r="BE163" i="9"/>
  <c r="AV164" i="9"/>
  <c r="AW164" i="9"/>
  <c r="AX164" i="9"/>
  <c r="AY164" i="9"/>
  <c r="AZ164" i="9"/>
  <c r="BA164" i="9"/>
  <c r="BB164" i="9"/>
  <c r="BC164" i="9"/>
  <c r="BD164" i="9"/>
  <c r="BE164" i="9"/>
  <c r="AV165" i="9"/>
  <c r="BG165" i="9" s="1"/>
  <c r="AW165" i="9"/>
  <c r="AX165" i="9"/>
  <c r="AY165" i="9"/>
  <c r="AZ165" i="9"/>
  <c r="BA165" i="9"/>
  <c r="BB165" i="9"/>
  <c r="BC165" i="9"/>
  <c r="BD165" i="9"/>
  <c r="BE165" i="9"/>
  <c r="AW166" i="9"/>
  <c r="AX166" i="9"/>
  <c r="AY166" i="9"/>
  <c r="AZ166" i="9"/>
  <c r="BA166" i="9"/>
  <c r="BB166" i="9"/>
  <c r="BC166" i="9"/>
  <c r="BD166" i="9"/>
  <c r="BE166" i="9"/>
  <c r="AV167" i="9"/>
  <c r="AW167" i="9"/>
  <c r="AX167" i="9"/>
  <c r="AY167" i="9"/>
  <c r="AZ167" i="9"/>
  <c r="BA167" i="9"/>
  <c r="BB167" i="9"/>
  <c r="BC167" i="9"/>
  <c r="BD167" i="9"/>
  <c r="BE167" i="9"/>
  <c r="AV168" i="9"/>
  <c r="AW168" i="9"/>
  <c r="AX168" i="9"/>
  <c r="AY168" i="9"/>
  <c r="AZ168" i="9"/>
  <c r="BA168" i="9"/>
  <c r="BB168" i="9"/>
  <c r="BC168" i="9"/>
  <c r="BD168" i="9"/>
  <c r="BE168" i="9"/>
  <c r="AV169" i="9"/>
  <c r="AW169" i="9"/>
  <c r="AX169" i="9"/>
  <c r="AY169" i="9"/>
  <c r="AZ169" i="9"/>
  <c r="BA169" i="9"/>
  <c r="BB169" i="9"/>
  <c r="BC169" i="9"/>
  <c r="BD169" i="9"/>
  <c r="BE169" i="9"/>
  <c r="AV170" i="9"/>
  <c r="AW170" i="9"/>
  <c r="AX170" i="9"/>
  <c r="AY170" i="9"/>
  <c r="AZ170" i="9"/>
  <c r="BA170" i="9"/>
  <c r="BB170" i="9"/>
  <c r="BC170" i="9"/>
  <c r="BD170" i="9"/>
  <c r="BE170" i="9"/>
  <c r="AV171" i="9"/>
  <c r="AW171" i="9"/>
  <c r="AX171" i="9"/>
  <c r="AY171" i="9"/>
  <c r="AZ171" i="9"/>
  <c r="BA171" i="9"/>
  <c r="BB171" i="9"/>
  <c r="BC171" i="9"/>
  <c r="BD171" i="9"/>
  <c r="BE171" i="9"/>
  <c r="AV172" i="9"/>
  <c r="AW172" i="9"/>
  <c r="AX172" i="9"/>
  <c r="AY172" i="9"/>
  <c r="AZ172" i="9"/>
  <c r="BA172" i="9"/>
  <c r="BB172" i="9"/>
  <c r="BC172" i="9"/>
  <c r="BD172" i="9"/>
  <c r="BE172" i="9"/>
  <c r="AV173" i="9"/>
  <c r="BG173" i="9" s="1"/>
  <c r="AW173" i="9"/>
  <c r="AX173" i="9"/>
  <c r="AY173" i="9"/>
  <c r="AZ173" i="9"/>
  <c r="BA173" i="9"/>
  <c r="BB173" i="9"/>
  <c r="BC173" i="9"/>
  <c r="BD173" i="9"/>
  <c r="BE173" i="9"/>
  <c r="AW174" i="9"/>
  <c r="AX174" i="9"/>
  <c r="AY174" i="9"/>
  <c r="AZ174" i="9"/>
  <c r="BA174" i="9"/>
  <c r="BB174" i="9"/>
  <c r="BC174" i="9"/>
  <c r="BD174" i="9"/>
  <c r="BE174" i="9"/>
  <c r="AV175" i="9"/>
  <c r="AW175" i="9"/>
  <c r="AX175" i="9"/>
  <c r="AY175" i="9"/>
  <c r="AZ175" i="9"/>
  <c r="BA175" i="9"/>
  <c r="BB175" i="9"/>
  <c r="BC175" i="9"/>
  <c r="BD175" i="9"/>
  <c r="BE175" i="9"/>
  <c r="AV176" i="9"/>
  <c r="AW176" i="9"/>
  <c r="AX176" i="9"/>
  <c r="AY176" i="9"/>
  <c r="AZ176" i="9"/>
  <c r="BA176" i="9"/>
  <c r="BB176" i="9"/>
  <c r="BC176" i="9"/>
  <c r="BD176" i="9"/>
  <c r="BE176" i="9"/>
  <c r="AV177" i="9"/>
  <c r="AW177" i="9"/>
  <c r="AX177" i="9"/>
  <c r="AY177" i="9"/>
  <c r="AZ177" i="9"/>
  <c r="BA177" i="9"/>
  <c r="BB177" i="9"/>
  <c r="BC177" i="9"/>
  <c r="BD177" i="9"/>
  <c r="BE177" i="9"/>
  <c r="AV178" i="9"/>
  <c r="BG178" i="9" s="1"/>
  <c r="AW178" i="9"/>
  <c r="AX178" i="9"/>
  <c r="AY178" i="9"/>
  <c r="AZ178" i="9"/>
  <c r="BA178" i="9"/>
  <c r="BB178" i="9"/>
  <c r="BC178" i="9"/>
  <c r="BD178" i="9"/>
  <c r="BE178" i="9"/>
  <c r="AV179" i="9"/>
  <c r="AW179" i="9"/>
  <c r="AX179" i="9"/>
  <c r="AY179" i="9"/>
  <c r="AZ179" i="9"/>
  <c r="BA179" i="9"/>
  <c r="BB179" i="9"/>
  <c r="BC179" i="9"/>
  <c r="BD179" i="9"/>
  <c r="BE179" i="9"/>
  <c r="AV180" i="9"/>
  <c r="AW180" i="9"/>
  <c r="AX180" i="9"/>
  <c r="AY180" i="9"/>
  <c r="AZ180" i="9"/>
  <c r="BA180" i="9"/>
  <c r="BB180" i="9"/>
  <c r="BC180" i="9"/>
  <c r="BD180" i="9"/>
  <c r="BE180" i="9"/>
  <c r="AV181" i="9"/>
  <c r="AW181" i="9"/>
  <c r="AX181" i="9"/>
  <c r="AY181" i="9"/>
  <c r="AZ181" i="9"/>
  <c r="BA181" i="9"/>
  <c r="BB181" i="9"/>
  <c r="BC181" i="9"/>
  <c r="BD181" i="9"/>
  <c r="BE181" i="9"/>
  <c r="AW182" i="9"/>
  <c r="AX182" i="9"/>
  <c r="AY182" i="9"/>
  <c r="AZ182" i="9"/>
  <c r="BA182" i="9"/>
  <c r="BB182" i="9"/>
  <c r="BC182" i="9"/>
  <c r="BD182" i="9"/>
  <c r="BE182" i="9"/>
  <c r="AV183" i="9"/>
  <c r="AW183" i="9"/>
  <c r="AX183" i="9"/>
  <c r="AY183" i="9"/>
  <c r="AZ183" i="9"/>
  <c r="BA183" i="9"/>
  <c r="BB183" i="9"/>
  <c r="BC183" i="9"/>
  <c r="BD183" i="9"/>
  <c r="BE183" i="9"/>
  <c r="AV184" i="9"/>
  <c r="AW184" i="9"/>
  <c r="AX184" i="9"/>
  <c r="AY184" i="9"/>
  <c r="AZ184" i="9"/>
  <c r="BA184" i="9"/>
  <c r="BB184" i="9"/>
  <c r="BC184" i="9"/>
  <c r="BD184" i="9"/>
  <c r="BE184" i="9"/>
  <c r="AV185" i="9"/>
  <c r="AW185" i="9"/>
  <c r="AX185" i="9"/>
  <c r="AY185" i="9"/>
  <c r="AZ185" i="9"/>
  <c r="BA185" i="9"/>
  <c r="BB185" i="9"/>
  <c r="BC185" i="9"/>
  <c r="BD185" i="9"/>
  <c r="BE185" i="9"/>
  <c r="AV186" i="9"/>
  <c r="AW186" i="9"/>
  <c r="AX186" i="9"/>
  <c r="AY186" i="9"/>
  <c r="AZ186" i="9"/>
  <c r="BA186" i="9"/>
  <c r="BB186" i="9"/>
  <c r="BC186" i="9"/>
  <c r="BD186" i="9"/>
  <c r="BE186" i="9"/>
  <c r="AV187" i="9"/>
  <c r="AW187" i="9"/>
  <c r="AX187" i="9"/>
  <c r="AY187" i="9"/>
  <c r="AZ187" i="9"/>
  <c r="BA187" i="9"/>
  <c r="BB187" i="9"/>
  <c r="BC187" i="9"/>
  <c r="BD187" i="9"/>
  <c r="BE187" i="9"/>
  <c r="AV188" i="9"/>
  <c r="AW188" i="9"/>
  <c r="AX188" i="9"/>
  <c r="AY188" i="9"/>
  <c r="AZ188" i="9"/>
  <c r="BA188" i="9"/>
  <c r="BB188" i="9"/>
  <c r="BC188" i="9"/>
  <c r="BD188" i="9"/>
  <c r="BE188" i="9"/>
  <c r="AV189" i="9"/>
  <c r="AW189" i="9"/>
  <c r="AX189" i="9"/>
  <c r="AY189" i="9"/>
  <c r="AZ189" i="9"/>
  <c r="BA189" i="9"/>
  <c r="BB189" i="9"/>
  <c r="BC189" i="9"/>
  <c r="BD189" i="9"/>
  <c r="BE189" i="9"/>
  <c r="AW190" i="9"/>
  <c r="AX190" i="9"/>
  <c r="AY190" i="9"/>
  <c r="AZ190" i="9"/>
  <c r="BA190" i="9"/>
  <c r="BB190" i="9"/>
  <c r="BC190" i="9"/>
  <c r="BD190" i="9"/>
  <c r="BE190" i="9"/>
  <c r="AV191" i="9"/>
  <c r="AW191" i="9"/>
  <c r="AX191" i="9"/>
  <c r="AY191" i="9"/>
  <c r="AZ191" i="9"/>
  <c r="BA191" i="9"/>
  <c r="BB191" i="9"/>
  <c r="BC191" i="9"/>
  <c r="BD191" i="9"/>
  <c r="BE191" i="9"/>
  <c r="AV192" i="9"/>
  <c r="AW192" i="9"/>
  <c r="AX192" i="9"/>
  <c r="AY192" i="9"/>
  <c r="AZ192" i="9"/>
  <c r="BA192" i="9"/>
  <c r="BB192" i="9"/>
  <c r="BC192" i="9"/>
  <c r="BD192" i="9"/>
  <c r="BE192" i="9"/>
  <c r="AV193" i="9"/>
  <c r="AW193" i="9"/>
  <c r="AX193" i="9"/>
  <c r="AY193" i="9"/>
  <c r="AZ193" i="9"/>
  <c r="BA193" i="9"/>
  <c r="BB193" i="9"/>
  <c r="BC193" i="9"/>
  <c r="BD193" i="9"/>
  <c r="BE193" i="9"/>
  <c r="AV194" i="9"/>
  <c r="AW194" i="9"/>
  <c r="AX194" i="9"/>
  <c r="AY194" i="9"/>
  <c r="AZ194" i="9"/>
  <c r="BA194" i="9"/>
  <c r="BB194" i="9"/>
  <c r="BC194" i="9"/>
  <c r="BD194" i="9"/>
  <c r="BE194" i="9"/>
  <c r="AV195" i="9"/>
  <c r="AW195" i="9"/>
  <c r="AX195" i="9"/>
  <c r="AY195" i="9"/>
  <c r="AZ195" i="9"/>
  <c r="BA195" i="9"/>
  <c r="BB195" i="9"/>
  <c r="BC195" i="9"/>
  <c r="BD195" i="9"/>
  <c r="BE195" i="9"/>
  <c r="AV196" i="9"/>
  <c r="AW196" i="9"/>
  <c r="AX196" i="9"/>
  <c r="AY196" i="9"/>
  <c r="AZ196" i="9"/>
  <c r="BA196" i="9"/>
  <c r="BB196" i="9"/>
  <c r="BC196" i="9"/>
  <c r="BD196" i="9"/>
  <c r="BE196" i="9"/>
  <c r="AV197" i="9"/>
  <c r="AW197" i="9"/>
  <c r="AX197" i="9"/>
  <c r="AY197" i="9"/>
  <c r="AZ197" i="9"/>
  <c r="BA197" i="9"/>
  <c r="BB197" i="9"/>
  <c r="BC197" i="9"/>
  <c r="BD197" i="9"/>
  <c r="BE197" i="9"/>
  <c r="AW198" i="9"/>
  <c r="AX198" i="9"/>
  <c r="AY198" i="9"/>
  <c r="AZ198" i="9"/>
  <c r="BA198" i="9"/>
  <c r="BB198" i="9"/>
  <c r="BC198" i="9"/>
  <c r="BD198" i="9"/>
  <c r="BE198" i="9"/>
  <c r="AV199" i="9"/>
  <c r="AW199" i="9"/>
  <c r="AX199" i="9"/>
  <c r="AY199" i="9"/>
  <c r="AZ199" i="9"/>
  <c r="BA199" i="9"/>
  <c r="BB199" i="9"/>
  <c r="BC199" i="9"/>
  <c r="BD199" i="9"/>
  <c r="BE199" i="9"/>
  <c r="AV200" i="9"/>
  <c r="AW200" i="9"/>
  <c r="AX200" i="9"/>
  <c r="AY200" i="9"/>
  <c r="AZ200" i="9"/>
  <c r="BA200" i="9"/>
  <c r="BB200" i="9"/>
  <c r="BC200" i="9"/>
  <c r="BD200" i="9"/>
  <c r="BE200" i="9"/>
  <c r="AV201" i="9"/>
  <c r="AW201" i="9"/>
  <c r="AX201" i="9"/>
  <c r="AY201" i="9"/>
  <c r="AZ201" i="9"/>
  <c r="BA201" i="9"/>
  <c r="BB201" i="9"/>
  <c r="BC201" i="9"/>
  <c r="BD201" i="9"/>
  <c r="BE201" i="9"/>
  <c r="AV202" i="9"/>
  <c r="AW202" i="9"/>
  <c r="AX202" i="9"/>
  <c r="AY202" i="9"/>
  <c r="AZ202" i="9"/>
  <c r="BA202" i="9"/>
  <c r="BB202" i="9"/>
  <c r="BC202" i="9"/>
  <c r="BD202" i="9"/>
  <c r="BE202" i="9"/>
  <c r="AV203" i="9"/>
  <c r="AW203" i="9"/>
  <c r="AX203" i="9"/>
  <c r="AY203" i="9"/>
  <c r="AZ203" i="9"/>
  <c r="BA203" i="9"/>
  <c r="BB203" i="9"/>
  <c r="BC203" i="9"/>
  <c r="BD203" i="9"/>
  <c r="BE203" i="9"/>
  <c r="AV204" i="9"/>
  <c r="AW204" i="9"/>
  <c r="AX204" i="9"/>
  <c r="AY204" i="9"/>
  <c r="AZ204" i="9"/>
  <c r="BA204" i="9"/>
  <c r="BB204" i="9"/>
  <c r="BC204" i="9"/>
  <c r="BD204" i="9"/>
  <c r="BE204" i="9"/>
  <c r="AV205" i="9"/>
  <c r="BG205" i="9" s="1"/>
  <c r="AW205" i="9"/>
  <c r="AX205" i="9"/>
  <c r="AY205" i="9"/>
  <c r="AZ205" i="9"/>
  <c r="BA205" i="9"/>
  <c r="BB205" i="9"/>
  <c r="BC205" i="9"/>
  <c r="BD205" i="9"/>
  <c r="BE205" i="9"/>
  <c r="AW206" i="9"/>
  <c r="AX206" i="9"/>
  <c r="AY206" i="9"/>
  <c r="AZ206" i="9"/>
  <c r="BA206" i="9"/>
  <c r="BB206" i="9"/>
  <c r="BC206" i="9"/>
  <c r="BD206" i="9"/>
  <c r="BE206" i="9"/>
  <c r="AV207" i="9"/>
  <c r="AW207" i="9"/>
  <c r="AX207" i="9"/>
  <c r="AY207" i="9"/>
  <c r="AZ207" i="9"/>
  <c r="BA207" i="9"/>
  <c r="BB207" i="9"/>
  <c r="BC207" i="9"/>
  <c r="BD207" i="9"/>
  <c r="BE207" i="9"/>
  <c r="AV208" i="9"/>
  <c r="AW208" i="9"/>
  <c r="AX208" i="9"/>
  <c r="AY208" i="9"/>
  <c r="AZ208" i="9"/>
  <c r="BA208" i="9"/>
  <c r="BB208" i="9"/>
  <c r="BC208" i="9"/>
  <c r="BD208" i="9"/>
  <c r="BE208" i="9"/>
  <c r="AV209" i="9"/>
  <c r="AW209" i="9"/>
  <c r="AX209" i="9"/>
  <c r="AY209" i="9"/>
  <c r="AZ209" i="9"/>
  <c r="BA209" i="9"/>
  <c r="BB209" i="9"/>
  <c r="BC209" i="9"/>
  <c r="BD209" i="9"/>
  <c r="BE209" i="9"/>
  <c r="AV210" i="9"/>
  <c r="AW210" i="9"/>
  <c r="AX210" i="9"/>
  <c r="AY210" i="9"/>
  <c r="AZ210" i="9"/>
  <c r="BA210" i="9"/>
  <c r="BB210" i="9"/>
  <c r="BC210" i="9"/>
  <c r="BD210" i="9"/>
  <c r="BE210" i="9"/>
  <c r="AV211" i="9"/>
  <c r="BG211" i="9" s="1"/>
  <c r="AW211" i="9"/>
  <c r="AX211" i="9"/>
  <c r="AY211" i="9"/>
  <c r="AZ211" i="9"/>
  <c r="BA211" i="9"/>
  <c r="BB211" i="9"/>
  <c r="BC211" i="9"/>
  <c r="BD211" i="9"/>
  <c r="BE211" i="9"/>
  <c r="AV212" i="9"/>
  <c r="AW212" i="9"/>
  <c r="AX212" i="9"/>
  <c r="AY212" i="9"/>
  <c r="AZ212" i="9"/>
  <c r="BA212" i="9"/>
  <c r="BB212" i="9"/>
  <c r="BC212" i="9"/>
  <c r="BD212" i="9"/>
  <c r="BE212" i="9"/>
  <c r="AV213" i="9"/>
  <c r="AW213" i="9"/>
  <c r="AX213" i="9"/>
  <c r="AY213" i="9"/>
  <c r="AZ213" i="9"/>
  <c r="BA213" i="9"/>
  <c r="BB213" i="9"/>
  <c r="BC213" i="9"/>
  <c r="BD213" i="9"/>
  <c r="BE213" i="9"/>
  <c r="AW214" i="9"/>
  <c r="AX214" i="9"/>
  <c r="AY214" i="9"/>
  <c r="AZ214" i="9"/>
  <c r="BA214" i="9"/>
  <c r="BB214" i="9"/>
  <c r="BC214" i="9"/>
  <c r="BD214" i="9"/>
  <c r="BE214" i="9"/>
  <c r="AV215" i="9"/>
  <c r="AW215" i="9"/>
  <c r="AX215" i="9"/>
  <c r="AY215" i="9"/>
  <c r="AZ215" i="9"/>
  <c r="BA215" i="9"/>
  <c r="BB215" i="9"/>
  <c r="BC215" i="9"/>
  <c r="BD215" i="9"/>
  <c r="BE215" i="9"/>
  <c r="AV216" i="9"/>
  <c r="BG216" i="9" s="1"/>
  <c r="AW216" i="9"/>
  <c r="AX216" i="9"/>
  <c r="AY216" i="9"/>
  <c r="AZ216" i="9"/>
  <c r="BA216" i="9"/>
  <c r="BB216" i="9"/>
  <c r="BC216" i="9"/>
  <c r="BD216" i="9"/>
  <c r="BE216" i="9"/>
  <c r="AV217" i="9"/>
  <c r="AW217" i="9"/>
  <c r="AX217" i="9"/>
  <c r="AY217" i="9"/>
  <c r="AZ217" i="9"/>
  <c r="BA217" i="9"/>
  <c r="BB217" i="9"/>
  <c r="BC217" i="9"/>
  <c r="BD217" i="9"/>
  <c r="BE217" i="9"/>
  <c r="AV218" i="9"/>
  <c r="AW218" i="9"/>
  <c r="AX218" i="9"/>
  <c r="AY218" i="9"/>
  <c r="AZ218" i="9"/>
  <c r="BA218" i="9"/>
  <c r="BB218" i="9"/>
  <c r="BC218" i="9"/>
  <c r="BD218" i="9"/>
  <c r="BE218" i="9"/>
  <c r="AV219" i="9"/>
  <c r="AW219" i="9"/>
  <c r="AX219" i="9"/>
  <c r="AY219" i="9"/>
  <c r="AZ219" i="9"/>
  <c r="BA219" i="9"/>
  <c r="BB219" i="9"/>
  <c r="BC219" i="9"/>
  <c r="BD219" i="9"/>
  <c r="BE219" i="9"/>
  <c r="AW220" i="9"/>
  <c r="AX220" i="9"/>
  <c r="AY220" i="9"/>
  <c r="AZ220" i="9"/>
  <c r="BA220" i="9"/>
  <c r="BB220" i="9"/>
  <c r="BC220" i="9"/>
  <c r="BD220" i="9"/>
  <c r="BE220" i="9"/>
  <c r="AV221" i="9"/>
  <c r="AW221" i="9"/>
  <c r="AX221" i="9"/>
  <c r="AY221" i="9"/>
  <c r="AZ221" i="9"/>
  <c r="BA221" i="9"/>
  <c r="BB221" i="9"/>
  <c r="BC221" i="9"/>
  <c r="BD221" i="9"/>
  <c r="BE221" i="9"/>
  <c r="AW222" i="9"/>
  <c r="AX222" i="9"/>
  <c r="AY222" i="9"/>
  <c r="AZ222" i="9"/>
  <c r="BA222" i="9"/>
  <c r="BB222" i="9"/>
  <c r="BC222" i="9"/>
  <c r="BD222" i="9"/>
  <c r="BE222" i="9"/>
  <c r="AV223" i="9"/>
  <c r="AW223" i="9"/>
  <c r="AX223" i="9"/>
  <c r="AY223" i="9"/>
  <c r="AZ223" i="9"/>
  <c r="BA223" i="9"/>
  <c r="BB223" i="9"/>
  <c r="BC223" i="9"/>
  <c r="BD223" i="9"/>
  <c r="BE223" i="9"/>
  <c r="AV224" i="9"/>
  <c r="AW224" i="9"/>
  <c r="AX224" i="9"/>
  <c r="AY224" i="9"/>
  <c r="AZ224" i="9"/>
  <c r="BA224" i="9"/>
  <c r="BB224" i="9"/>
  <c r="BC224" i="9"/>
  <c r="BD224" i="9"/>
  <c r="BE224" i="9"/>
  <c r="AV225" i="9"/>
  <c r="AW225" i="9"/>
  <c r="AX225" i="9"/>
  <c r="AY225" i="9"/>
  <c r="AZ225" i="9"/>
  <c r="BA225" i="9"/>
  <c r="BB225" i="9"/>
  <c r="BC225" i="9"/>
  <c r="BD225" i="9"/>
  <c r="BE225" i="9"/>
  <c r="AV226" i="9"/>
  <c r="AW226" i="9"/>
  <c r="AX226" i="9"/>
  <c r="AY226" i="9"/>
  <c r="AZ226" i="9"/>
  <c r="BA226" i="9"/>
  <c r="BB226" i="9"/>
  <c r="BC226" i="9"/>
  <c r="BD226" i="9"/>
  <c r="BE226" i="9"/>
  <c r="AV227" i="9"/>
  <c r="BG227" i="9" s="1"/>
  <c r="AW227" i="9"/>
  <c r="AX227" i="9"/>
  <c r="AY227" i="9"/>
  <c r="AZ227" i="9"/>
  <c r="BA227" i="9"/>
  <c r="BB227" i="9"/>
  <c r="BC227" i="9"/>
  <c r="BD227" i="9"/>
  <c r="BE227" i="9"/>
  <c r="AV228" i="9"/>
  <c r="AW228" i="9"/>
  <c r="AX228" i="9"/>
  <c r="AY228" i="9"/>
  <c r="AZ228" i="9"/>
  <c r="BA228" i="9"/>
  <c r="BB228" i="9"/>
  <c r="BC228" i="9"/>
  <c r="BD228" i="9"/>
  <c r="BE228" i="9"/>
  <c r="AV229" i="9"/>
  <c r="BG229" i="9" s="1"/>
  <c r="AW229" i="9"/>
  <c r="AX229" i="9"/>
  <c r="AY229" i="9"/>
  <c r="AZ229" i="9"/>
  <c r="BA229" i="9"/>
  <c r="BB229" i="9"/>
  <c r="BC229" i="9"/>
  <c r="BD229" i="9"/>
  <c r="BE229" i="9"/>
  <c r="AW230" i="9"/>
  <c r="AX230" i="9"/>
  <c r="AY230" i="9"/>
  <c r="AZ230" i="9"/>
  <c r="BA230" i="9"/>
  <c r="BB230" i="9"/>
  <c r="BC230" i="9"/>
  <c r="BD230" i="9"/>
  <c r="BE230" i="9"/>
  <c r="AV231" i="9"/>
  <c r="AW231" i="9"/>
  <c r="AX231" i="9"/>
  <c r="AY231" i="9"/>
  <c r="AZ231" i="9"/>
  <c r="BA231" i="9"/>
  <c r="BB231" i="9"/>
  <c r="BC231" i="9"/>
  <c r="BD231" i="9"/>
  <c r="BE231" i="9"/>
  <c r="AV232" i="9"/>
  <c r="AW232" i="9"/>
  <c r="AX232" i="9"/>
  <c r="AY232" i="9"/>
  <c r="AZ232" i="9"/>
  <c r="BA232" i="9"/>
  <c r="BB232" i="9"/>
  <c r="BC232" i="9"/>
  <c r="BD232" i="9"/>
  <c r="BE232" i="9"/>
  <c r="AV233" i="9"/>
  <c r="AW233" i="9"/>
  <c r="AX233" i="9"/>
  <c r="AY233" i="9"/>
  <c r="AZ233" i="9"/>
  <c r="BA233" i="9"/>
  <c r="BB233" i="9"/>
  <c r="BC233" i="9"/>
  <c r="BD233" i="9"/>
  <c r="BE233" i="9"/>
  <c r="AV234" i="9"/>
  <c r="AW234" i="9"/>
  <c r="AX234" i="9"/>
  <c r="AY234" i="9"/>
  <c r="AZ234" i="9"/>
  <c r="BA234" i="9"/>
  <c r="BB234" i="9"/>
  <c r="BC234" i="9"/>
  <c r="BD234" i="9"/>
  <c r="BE234" i="9"/>
  <c r="AW235" i="9"/>
  <c r="AX235" i="9"/>
  <c r="AY235" i="9"/>
  <c r="AZ235" i="9"/>
  <c r="BA235" i="9"/>
  <c r="BB235" i="9"/>
  <c r="BC235" i="9"/>
  <c r="BD235" i="9"/>
  <c r="BE235" i="9"/>
  <c r="AV236" i="9"/>
  <c r="AW236" i="9"/>
  <c r="AX236" i="9"/>
  <c r="AY236" i="9"/>
  <c r="AZ236" i="9"/>
  <c r="BA236" i="9"/>
  <c r="BB236" i="9"/>
  <c r="BC236" i="9"/>
  <c r="BD236" i="9"/>
  <c r="BE236" i="9"/>
  <c r="AV237" i="9"/>
  <c r="BG237" i="9"/>
  <c r="AW237" i="9"/>
  <c r="AX237" i="9"/>
  <c r="AY237" i="9"/>
  <c r="AZ237" i="9"/>
  <c r="BA237" i="9"/>
  <c r="BB237" i="9"/>
  <c r="BC237" i="9"/>
  <c r="BD237" i="9"/>
  <c r="BE237" i="9"/>
  <c r="AV238" i="9"/>
  <c r="BG238" i="9"/>
  <c r="AV239" i="9"/>
  <c r="BG239" i="9" s="1"/>
  <c r="AV240" i="9"/>
  <c r="BG240" i="9" s="1"/>
  <c r="AW241" i="9"/>
  <c r="AX241" i="9"/>
  <c r="AY241" i="9"/>
  <c r="AZ241" i="9"/>
  <c r="BA241" i="9"/>
  <c r="BB241" i="9"/>
  <c r="BC241" i="9"/>
  <c r="BD241" i="9"/>
  <c r="BE241" i="9"/>
  <c r="AV242" i="9"/>
  <c r="AW242" i="9"/>
  <c r="AX242" i="9"/>
  <c r="AY242" i="9"/>
  <c r="AZ242" i="9"/>
  <c r="BA242" i="9"/>
  <c r="BB242" i="9"/>
  <c r="BC242" i="9"/>
  <c r="BD242" i="9"/>
  <c r="BE242" i="9"/>
  <c r="AV243" i="9"/>
  <c r="BG243" i="9" s="1"/>
  <c r="AW243" i="9"/>
  <c r="AX243" i="9"/>
  <c r="AY243" i="9"/>
  <c r="AZ243" i="9"/>
  <c r="BA243" i="9"/>
  <c r="BB243" i="9"/>
  <c r="BC243" i="9"/>
  <c r="BD243" i="9"/>
  <c r="BE243" i="9"/>
  <c r="AV244" i="9"/>
  <c r="AW244" i="9"/>
  <c r="AX244" i="9"/>
  <c r="AY244" i="9"/>
  <c r="AZ244" i="9"/>
  <c r="BA244" i="9"/>
  <c r="BB244" i="9"/>
  <c r="BC244" i="9"/>
  <c r="BD244" i="9"/>
  <c r="BE244" i="9"/>
  <c r="AV245" i="9"/>
  <c r="AW245" i="9"/>
  <c r="AX245" i="9"/>
  <c r="AY245" i="9"/>
  <c r="AZ245" i="9"/>
  <c r="BA245" i="9"/>
  <c r="BB245" i="9"/>
  <c r="BC245" i="9"/>
  <c r="BD245" i="9"/>
  <c r="BE245" i="9"/>
  <c r="AV246" i="9"/>
  <c r="BG246" i="9"/>
  <c r="AW246" i="9"/>
  <c r="AX246" i="9"/>
  <c r="AY246" i="9"/>
  <c r="AZ246" i="9"/>
  <c r="BA246" i="9"/>
  <c r="BB246" i="9"/>
  <c r="BC246" i="9"/>
  <c r="BD246" i="9"/>
  <c r="BE246" i="9"/>
  <c r="AV247" i="9"/>
  <c r="AW247" i="9"/>
  <c r="AX247" i="9"/>
  <c r="AY247" i="9"/>
  <c r="AZ247" i="9"/>
  <c r="BA247" i="9"/>
  <c r="BB247" i="9"/>
  <c r="BC247" i="9"/>
  <c r="BD247" i="9"/>
  <c r="BE247" i="9"/>
  <c r="AV248" i="9"/>
  <c r="AW248" i="9"/>
  <c r="AX248" i="9"/>
  <c r="AY248" i="9"/>
  <c r="AZ248" i="9"/>
  <c r="BA248" i="9"/>
  <c r="BB248" i="9"/>
  <c r="BC248" i="9"/>
  <c r="BD248" i="9"/>
  <c r="BE248" i="9"/>
  <c r="AW249" i="9"/>
  <c r="AX249" i="9"/>
  <c r="AY249" i="9"/>
  <c r="AZ249" i="9"/>
  <c r="BA249" i="9"/>
  <c r="BB249" i="9"/>
  <c r="BC249" i="9"/>
  <c r="BD249" i="9"/>
  <c r="BE249" i="9"/>
  <c r="AV250" i="9"/>
  <c r="AW250" i="9"/>
  <c r="AX250" i="9"/>
  <c r="AY250" i="9"/>
  <c r="AZ250" i="9"/>
  <c r="BA250" i="9"/>
  <c r="BB250" i="9"/>
  <c r="BC250" i="9"/>
  <c r="BD250" i="9"/>
  <c r="BE250" i="9"/>
  <c r="AV251" i="9"/>
  <c r="AW251" i="9"/>
  <c r="AX251" i="9"/>
  <c r="AY251" i="9"/>
  <c r="AZ251" i="9"/>
  <c r="BA251" i="9"/>
  <c r="BB251" i="9"/>
  <c r="BC251" i="9"/>
  <c r="BD251" i="9"/>
  <c r="BE251" i="9"/>
  <c r="AV252" i="9"/>
  <c r="AW252" i="9"/>
  <c r="AX252" i="9"/>
  <c r="AY252" i="9"/>
  <c r="AZ252" i="9"/>
  <c r="BA252" i="9"/>
  <c r="BB252" i="9"/>
  <c r="BC252" i="9"/>
  <c r="BD252" i="9"/>
  <c r="BE252" i="9"/>
  <c r="AW253" i="9"/>
  <c r="AX253" i="9"/>
  <c r="AY253" i="9"/>
  <c r="AZ253" i="9"/>
  <c r="BA253" i="9"/>
  <c r="BB253" i="9"/>
  <c r="BC253" i="9"/>
  <c r="BD253" i="9"/>
  <c r="BE253" i="9"/>
  <c r="AV254" i="9"/>
  <c r="BG254" i="9" s="1"/>
  <c r="AW254" i="9"/>
  <c r="AX254" i="9"/>
  <c r="AY254" i="9"/>
  <c r="AZ254" i="9"/>
  <c r="BA254" i="9"/>
  <c r="BB254" i="9"/>
  <c r="BC254" i="9"/>
  <c r="BD254" i="9"/>
  <c r="BE254" i="9"/>
  <c r="AV255" i="9"/>
  <c r="BG255" i="9" s="1"/>
  <c r="AW255" i="9"/>
  <c r="AX255" i="9"/>
  <c r="AY255" i="9"/>
  <c r="AZ255" i="9"/>
  <c r="BA255" i="9"/>
  <c r="BB255" i="9"/>
  <c r="BC255" i="9"/>
  <c r="BD255" i="9"/>
  <c r="BE255" i="9"/>
  <c r="AV256" i="9"/>
  <c r="AW256" i="9"/>
  <c r="AX256" i="9"/>
  <c r="AY256" i="9"/>
  <c r="AZ256" i="9"/>
  <c r="BA256" i="9"/>
  <c r="BB256" i="9"/>
  <c r="BC256" i="9"/>
  <c r="BD256" i="9"/>
  <c r="BE256" i="9"/>
  <c r="AW257" i="9"/>
  <c r="AX257" i="9"/>
  <c r="AY257" i="9"/>
  <c r="AZ257" i="9"/>
  <c r="BA257" i="9"/>
  <c r="BB257" i="9"/>
  <c r="BC257" i="9"/>
  <c r="BD257" i="9"/>
  <c r="BE257" i="9"/>
  <c r="AV258" i="9"/>
  <c r="AW258" i="9"/>
  <c r="AX258" i="9"/>
  <c r="AY258" i="9"/>
  <c r="AZ258" i="9"/>
  <c r="BA258" i="9"/>
  <c r="BB258" i="9"/>
  <c r="BC258" i="9"/>
  <c r="BD258" i="9"/>
  <c r="BE258" i="9"/>
  <c r="AV259" i="9"/>
  <c r="AW259" i="9"/>
  <c r="AX259" i="9"/>
  <c r="AY259" i="9"/>
  <c r="AZ259" i="9"/>
  <c r="BA259" i="9"/>
  <c r="BB259" i="9"/>
  <c r="BC259" i="9"/>
  <c r="BD259" i="9"/>
  <c r="BE259" i="9"/>
  <c r="AV260" i="9"/>
  <c r="AW260" i="9"/>
  <c r="AX260" i="9"/>
  <c r="AY260" i="9"/>
  <c r="AZ260" i="9"/>
  <c r="BA260" i="9"/>
  <c r="BB260" i="9"/>
  <c r="BC260" i="9"/>
  <c r="BD260" i="9"/>
  <c r="BE260" i="9"/>
  <c r="AV261" i="9"/>
  <c r="BG261" i="9" s="1"/>
  <c r="AW261" i="9"/>
  <c r="AX261" i="9"/>
  <c r="AY261" i="9"/>
  <c r="AZ261" i="9"/>
  <c r="BA261" i="9"/>
  <c r="BB261" i="9"/>
  <c r="BC261" i="9"/>
  <c r="BD261" i="9"/>
  <c r="BE261" i="9"/>
  <c r="AV262" i="9"/>
  <c r="BG262" i="9"/>
  <c r="AW262" i="9"/>
  <c r="AX262" i="9"/>
  <c r="AY262" i="9"/>
  <c r="AZ262" i="9"/>
  <c r="BA262" i="9"/>
  <c r="BB262" i="9"/>
  <c r="BC262" i="9"/>
  <c r="BD262" i="9"/>
  <c r="BE262" i="9"/>
  <c r="AV263" i="9"/>
  <c r="BG263" i="9" s="1"/>
  <c r="AW263" i="9"/>
  <c r="AX263" i="9"/>
  <c r="AY263" i="9"/>
  <c r="AZ263" i="9"/>
  <c r="BA263" i="9"/>
  <c r="BB263" i="9"/>
  <c r="BC263" i="9"/>
  <c r="BD263" i="9"/>
  <c r="BE263" i="9"/>
  <c r="AV264" i="9"/>
  <c r="AW264" i="9"/>
  <c r="AX264" i="9"/>
  <c r="AY264" i="9"/>
  <c r="AZ264" i="9"/>
  <c r="BA264" i="9"/>
  <c r="BB264" i="9"/>
  <c r="BC264" i="9"/>
  <c r="BD264" i="9"/>
  <c r="BE264" i="9"/>
  <c r="AW265" i="9"/>
  <c r="AX265" i="9"/>
  <c r="AY265" i="9"/>
  <c r="AZ265" i="9"/>
  <c r="BA265" i="9"/>
  <c r="BB265" i="9"/>
  <c r="BC265" i="9"/>
  <c r="BD265" i="9"/>
  <c r="BE265" i="9"/>
  <c r="AV266" i="9"/>
  <c r="AW266" i="9"/>
  <c r="AX266" i="9"/>
  <c r="AY266" i="9"/>
  <c r="AZ266" i="9"/>
  <c r="BA266" i="9"/>
  <c r="BB266" i="9"/>
  <c r="BC266" i="9"/>
  <c r="BD266" i="9"/>
  <c r="BE266" i="9"/>
  <c r="AV267" i="9"/>
  <c r="AW267" i="9"/>
  <c r="AX267" i="9"/>
  <c r="AY267" i="9"/>
  <c r="AZ267" i="9"/>
  <c r="BA267" i="9"/>
  <c r="BB267" i="9"/>
  <c r="BC267" i="9"/>
  <c r="BD267" i="9"/>
  <c r="BE267" i="9"/>
  <c r="AV268" i="9"/>
  <c r="AW268" i="9"/>
  <c r="AX268" i="9"/>
  <c r="AY268" i="9"/>
  <c r="AZ268" i="9"/>
  <c r="BA268" i="9"/>
  <c r="BB268" i="9"/>
  <c r="BC268" i="9"/>
  <c r="BD268" i="9"/>
  <c r="BE268" i="9"/>
  <c r="AV269" i="9"/>
  <c r="BG269" i="9" s="1"/>
  <c r="AW269" i="9"/>
  <c r="AX269" i="9"/>
  <c r="AY269" i="9"/>
  <c r="AZ269" i="9"/>
  <c r="BA269" i="9"/>
  <c r="BB269" i="9"/>
  <c r="BC269" i="9"/>
  <c r="BD269" i="9"/>
  <c r="BE269" i="9"/>
  <c r="AV270" i="9"/>
  <c r="AW270" i="9"/>
  <c r="AX270" i="9"/>
  <c r="AY270" i="9"/>
  <c r="AZ270" i="9"/>
  <c r="BA270" i="9"/>
  <c r="BB270" i="9"/>
  <c r="BC270" i="9"/>
  <c r="BD270" i="9"/>
  <c r="BE270" i="9"/>
  <c r="AV271" i="9"/>
  <c r="AW271" i="9"/>
  <c r="AX271" i="9"/>
  <c r="AY271" i="9"/>
  <c r="AZ271" i="9"/>
  <c r="BA271" i="9"/>
  <c r="BB271" i="9"/>
  <c r="BC271" i="9"/>
  <c r="BD271" i="9"/>
  <c r="BE271" i="9"/>
  <c r="AV272" i="9"/>
  <c r="AW272" i="9"/>
  <c r="AX272" i="9"/>
  <c r="AY272" i="9"/>
  <c r="AZ272" i="9"/>
  <c r="BA272" i="9"/>
  <c r="BB272" i="9"/>
  <c r="BC272" i="9"/>
  <c r="BD272" i="9"/>
  <c r="BE272" i="9"/>
  <c r="AW273" i="9"/>
  <c r="AX273" i="9"/>
  <c r="AY273" i="9"/>
  <c r="AZ273" i="9"/>
  <c r="BA273" i="9"/>
  <c r="BB273" i="9"/>
  <c r="BC273" i="9"/>
  <c r="BD273" i="9"/>
  <c r="BE273" i="9"/>
  <c r="AV274" i="9"/>
  <c r="AW274" i="9"/>
  <c r="AX274" i="9"/>
  <c r="AY274" i="9"/>
  <c r="AZ274" i="9"/>
  <c r="BA274" i="9"/>
  <c r="BB274" i="9"/>
  <c r="BC274" i="9"/>
  <c r="BD274" i="9"/>
  <c r="BE274" i="9"/>
  <c r="AV275" i="9"/>
  <c r="AW275" i="9"/>
  <c r="AX275" i="9"/>
  <c r="AY275" i="9"/>
  <c r="AZ275" i="9"/>
  <c r="BA275" i="9"/>
  <c r="BB275" i="9"/>
  <c r="BC275" i="9"/>
  <c r="BD275" i="9"/>
  <c r="BE275" i="9"/>
  <c r="AV276" i="9"/>
  <c r="AW276" i="9"/>
  <c r="AX276" i="9"/>
  <c r="AY276" i="9"/>
  <c r="AZ276" i="9"/>
  <c r="BA276" i="9"/>
  <c r="BB276" i="9"/>
  <c r="BC276" i="9"/>
  <c r="BD276" i="9"/>
  <c r="BE276" i="9"/>
  <c r="AV277" i="9"/>
  <c r="AW277" i="9"/>
  <c r="AX277" i="9"/>
  <c r="AY277" i="9"/>
  <c r="AZ277" i="9"/>
  <c r="BA277" i="9"/>
  <c r="BB277" i="9"/>
  <c r="BC277" i="9"/>
  <c r="BD277" i="9"/>
  <c r="BE277" i="9"/>
  <c r="AV278" i="9"/>
  <c r="AW278" i="9"/>
  <c r="AX278" i="9"/>
  <c r="AY278" i="9"/>
  <c r="AZ278" i="9"/>
  <c r="BA278" i="9"/>
  <c r="BB278" i="9"/>
  <c r="BC278" i="9"/>
  <c r="BD278" i="9"/>
  <c r="BE278" i="9"/>
  <c r="AV279" i="9"/>
  <c r="BG279" i="9"/>
  <c r="AW279" i="9"/>
  <c r="AX279" i="9"/>
  <c r="AY279" i="9"/>
  <c r="AZ279" i="9"/>
  <c r="BA279" i="9"/>
  <c r="BB279" i="9"/>
  <c r="BC279" i="9"/>
  <c r="BD279" i="9"/>
  <c r="BE279" i="9"/>
  <c r="AV280" i="9"/>
  <c r="AW280" i="9"/>
  <c r="AX280" i="9"/>
  <c r="AY280" i="9"/>
  <c r="AZ280" i="9"/>
  <c r="BA280" i="9"/>
  <c r="BB280" i="9"/>
  <c r="BC280" i="9"/>
  <c r="BD280" i="9"/>
  <c r="BE280" i="9"/>
  <c r="AW281" i="9"/>
  <c r="AX281" i="9"/>
  <c r="AY281" i="9"/>
  <c r="AZ281" i="9"/>
  <c r="BA281" i="9"/>
  <c r="BB281" i="9"/>
  <c r="BC281" i="9"/>
  <c r="BD281" i="9"/>
  <c r="BE281" i="9"/>
  <c r="AV282" i="9"/>
  <c r="AY282" i="9"/>
  <c r="AZ282" i="9"/>
  <c r="BA282" i="9"/>
  <c r="BE282" i="9"/>
  <c r="AV283" i="9"/>
  <c r="AW283" i="9"/>
  <c r="AX283" i="9"/>
  <c r="AY283" i="9"/>
  <c r="AZ283" i="9"/>
  <c r="BA283" i="9"/>
  <c r="BB283" i="9"/>
  <c r="BC283" i="9"/>
  <c r="BD283" i="9"/>
  <c r="BE283" i="9"/>
  <c r="AV284" i="9"/>
  <c r="AW284" i="9"/>
  <c r="AX284" i="9"/>
  <c r="AY284" i="9"/>
  <c r="AZ284" i="9"/>
  <c r="BA284" i="9"/>
  <c r="BB284" i="9"/>
  <c r="BC284" i="9"/>
  <c r="BD284" i="9"/>
  <c r="BE284" i="9"/>
  <c r="AV285" i="9"/>
  <c r="BG285" i="9"/>
  <c r="AW285" i="9"/>
  <c r="AX285" i="9"/>
  <c r="AY285" i="9"/>
  <c r="AZ285" i="9"/>
  <c r="BA285" i="9"/>
  <c r="BB285" i="9"/>
  <c r="BC285" i="9"/>
  <c r="BD285" i="9"/>
  <c r="BE285" i="9"/>
  <c r="AV286" i="9"/>
  <c r="AW286" i="9"/>
  <c r="AX286" i="9"/>
  <c r="AY286" i="9"/>
  <c r="AZ286" i="9"/>
  <c r="BA286" i="9"/>
  <c r="BB286" i="9"/>
  <c r="BC286" i="9"/>
  <c r="BD286" i="9"/>
  <c r="BE286" i="9"/>
  <c r="AV287" i="9"/>
  <c r="AW287" i="9"/>
  <c r="AX287" i="9"/>
  <c r="AY287" i="9"/>
  <c r="AZ287" i="9"/>
  <c r="BA287" i="9"/>
  <c r="BB287" i="9"/>
  <c r="BC287" i="9"/>
  <c r="BD287" i="9"/>
  <c r="BE287" i="9"/>
  <c r="AV289" i="9"/>
  <c r="AW289" i="9"/>
  <c r="AX289" i="9"/>
  <c r="AY289" i="9"/>
  <c r="AZ289" i="9"/>
  <c r="BA289" i="9"/>
  <c r="BB289" i="9"/>
  <c r="BC289" i="9"/>
  <c r="BD289" i="9"/>
  <c r="BE289" i="9"/>
  <c r="AW149" i="9"/>
  <c r="AX149" i="9"/>
  <c r="AY149" i="9"/>
  <c r="AZ149" i="9"/>
  <c r="BA149" i="9"/>
  <c r="BB149" i="9"/>
  <c r="BC149" i="9"/>
  <c r="BD149" i="9"/>
  <c r="BE149" i="9"/>
  <c r="AV149" i="9"/>
  <c r="BG149" i="9" s="1"/>
  <c r="AV5" i="9"/>
  <c r="AW5" i="9"/>
  <c r="AX5" i="9"/>
  <c r="AY5" i="9"/>
  <c r="AZ5" i="9"/>
  <c r="BA5" i="9"/>
  <c r="BB5" i="9"/>
  <c r="BC5" i="9"/>
  <c r="BD5" i="9"/>
  <c r="BE5" i="9"/>
  <c r="AV6" i="9"/>
  <c r="AW6" i="9"/>
  <c r="AX6" i="9"/>
  <c r="AY6" i="9"/>
  <c r="AZ6" i="9"/>
  <c r="BA6" i="9"/>
  <c r="BB6" i="9"/>
  <c r="BC6" i="9"/>
  <c r="BD6" i="9"/>
  <c r="BE6" i="9"/>
  <c r="AV7" i="9"/>
  <c r="AW7" i="9"/>
  <c r="AX7" i="9"/>
  <c r="AY7" i="9"/>
  <c r="AZ7" i="9"/>
  <c r="BA7" i="9"/>
  <c r="BB7" i="9"/>
  <c r="BC7" i="9"/>
  <c r="BD7" i="9"/>
  <c r="BE7" i="9"/>
  <c r="AW8" i="9"/>
  <c r="AX8" i="9"/>
  <c r="AY8" i="9"/>
  <c r="AZ8" i="9"/>
  <c r="BA8" i="9"/>
  <c r="BB8" i="9"/>
  <c r="BC8" i="9"/>
  <c r="BD8" i="9"/>
  <c r="BE8" i="9"/>
  <c r="AV9" i="9"/>
  <c r="AW9" i="9"/>
  <c r="AX9" i="9"/>
  <c r="AY9" i="9"/>
  <c r="AZ9" i="9"/>
  <c r="BA9" i="9"/>
  <c r="BB9" i="9"/>
  <c r="BC9" i="9"/>
  <c r="BD9" i="9"/>
  <c r="BE9" i="9"/>
  <c r="AV10" i="9"/>
  <c r="AW10" i="9"/>
  <c r="AX10" i="9"/>
  <c r="AY10" i="9"/>
  <c r="AZ10" i="9"/>
  <c r="BA10" i="9"/>
  <c r="BB10" i="9"/>
  <c r="BC10" i="9"/>
  <c r="BD10" i="9"/>
  <c r="BE10" i="9"/>
  <c r="AV11" i="9"/>
  <c r="AW11" i="9"/>
  <c r="AX11" i="9"/>
  <c r="AY11" i="9"/>
  <c r="AZ11" i="9"/>
  <c r="BA11" i="9"/>
  <c r="BB11" i="9"/>
  <c r="BC11" i="9"/>
  <c r="BD11" i="9"/>
  <c r="BE11" i="9"/>
  <c r="AV12" i="9"/>
  <c r="AW12" i="9"/>
  <c r="AX12" i="9"/>
  <c r="AY12" i="9"/>
  <c r="AZ12" i="9"/>
  <c r="BA12" i="9"/>
  <c r="BB12" i="9"/>
  <c r="BC12" i="9"/>
  <c r="BD12" i="9"/>
  <c r="BE12" i="9"/>
  <c r="AV13" i="9"/>
  <c r="AW13" i="9"/>
  <c r="AX13" i="9"/>
  <c r="AY13" i="9"/>
  <c r="AZ13" i="9"/>
  <c r="BA13" i="9"/>
  <c r="BB13" i="9"/>
  <c r="BC13" i="9"/>
  <c r="BD13" i="9"/>
  <c r="BE13" i="9"/>
  <c r="AV14" i="9"/>
  <c r="AW14" i="9"/>
  <c r="AX14" i="9"/>
  <c r="AY14" i="9"/>
  <c r="AZ14" i="9"/>
  <c r="BA14" i="9"/>
  <c r="BB14" i="9"/>
  <c r="BC14" i="9"/>
  <c r="BD14" i="9"/>
  <c r="BE14" i="9"/>
  <c r="AV15" i="9"/>
  <c r="AW15" i="9"/>
  <c r="AX15" i="9"/>
  <c r="AY15" i="9"/>
  <c r="AZ15" i="9"/>
  <c r="BA15" i="9"/>
  <c r="BB15" i="9"/>
  <c r="BC15" i="9"/>
  <c r="BD15" i="9"/>
  <c r="BE15" i="9"/>
  <c r="AV16" i="9"/>
  <c r="AW16" i="9"/>
  <c r="AX16" i="9"/>
  <c r="AY16" i="9"/>
  <c r="AZ16" i="9"/>
  <c r="BA16" i="9"/>
  <c r="BB16" i="9"/>
  <c r="BC16" i="9"/>
  <c r="BD16" i="9"/>
  <c r="BE16" i="9"/>
  <c r="AV17" i="9"/>
  <c r="BG17" i="9" s="1"/>
  <c r="AW17" i="9"/>
  <c r="AX17" i="9"/>
  <c r="AY17" i="9"/>
  <c r="AZ17" i="9"/>
  <c r="BA17" i="9"/>
  <c r="BB17" i="9"/>
  <c r="BC17" i="9"/>
  <c r="BD17" i="9"/>
  <c r="BE17" i="9"/>
  <c r="AV18" i="9"/>
  <c r="BG18" i="9" s="1"/>
  <c r="AW18" i="9"/>
  <c r="AX18" i="9"/>
  <c r="AY18" i="9"/>
  <c r="AZ18" i="9"/>
  <c r="BA18" i="9"/>
  <c r="BB18" i="9"/>
  <c r="BC18" i="9"/>
  <c r="BD18" i="9"/>
  <c r="BE18" i="9"/>
  <c r="AV19" i="9"/>
  <c r="AW19" i="9"/>
  <c r="AX19" i="9"/>
  <c r="AY19" i="9"/>
  <c r="AZ19" i="9"/>
  <c r="BA19" i="9"/>
  <c r="BB19" i="9"/>
  <c r="BC19" i="9"/>
  <c r="BD19" i="9"/>
  <c r="BE19" i="9"/>
  <c r="AV20" i="9"/>
  <c r="AW20" i="9"/>
  <c r="AX20" i="9"/>
  <c r="AY20" i="9"/>
  <c r="AZ20" i="9"/>
  <c r="BA20" i="9"/>
  <c r="BB20" i="9"/>
  <c r="BC20" i="9"/>
  <c r="BD20" i="9"/>
  <c r="BE20" i="9"/>
  <c r="AV21" i="9"/>
  <c r="BG21" i="9" s="1"/>
  <c r="AW21" i="9"/>
  <c r="AX21" i="9"/>
  <c r="AY21" i="9"/>
  <c r="AZ21" i="9"/>
  <c r="BA21" i="9"/>
  <c r="BB21" i="9"/>
  <c r="BC21" i="9"/>
  <c r="BD21" i="9"/>
  <c r="BE21" i="9"/>
  <c r="AV22" i="9"/>
  <c r="AW22" i="9"/>
  <c r="AX22" i="9"/>
  <c r="AY22" i="9"/>
  <c r="AZ22" i="9"/>
  <c r="BA22" i="9"/>
  <c r="BB22" i="9"/>
  <c r="BC22" i="9"/>
  <c r="BD22" i="9"/>
  <c r="BE22" i="9"/>
  <c r="AV23" i="9"/>
  <c r="AW23" i="9"/>
  <c r="AX23" i="9"/>
  <c r="AY23" i="9"/>
  <c r="AZ23" i="9"/>
  <c r="BA23" i="9"/>
  <c r="BB23" i="9"/>
  <c r="BC23" i="9"/>
  <c r="BD23" i="9"/>
  <c r="BE23" i="9"/>
  <c r="AV24" i="9"/>
  <c r="AW24" i="9"/>
  <c r="AX24" i="9"/>
  <c r="AY24" i="9"/>
  <c r="AZ24" i="9"/>
  <c r="BA24" i="9"/>
  <c r="BB24" i="9"/>
  <c r="BC24" i="9"/>
  <c r="BD24" i="9"/>
  <c r="BE24" i="9"/>
  <c r="AV25" i="9"/>
  <c r="BG25" i="9" s="1"/>
  <c r="AW25" i="9"/>
  <c r="AX25" i="9"/>
  <c r="AY25" i="9"/>
  <c r="AZ25" i="9"/>
  <c r="BA25" i="9"/>
  <c r="BB25" i="9"/>
  <c r="BC25" i="9"/>
  <c r="BD25" i="9"/>
  <c r="BE25" i="9"/>
  <c r="AV26" i="9"/>
  <c r="AW26" i="9"/>
  <c r="AX26" i="9"/>
  <c r="AY26" i="9"/>
  <c r="AZ26" i="9"/>
  <c r="BA26" i="9"/>
  <c r="BB26" i="9"/>
  <c r="BC26" i="9"/>
  <c r="BD26" i="9"/>
  <c r="BE26" i="9"/>
  <c r="AV27" i="9"/>
  <c r="AW27" i="9"/>
  <c r="AX27" i="9"/>
  <c r="AY27" i="9"/>
  <c r="AZ27" i="9"/>
  <c r="BA27" i="9"/>
  <c r="BB27" i="9"/>
  <c r="BC27" i="9"/>
  <c r="BD27" i="9"/>
  <c r="BE27" i="9"/>
  <c r="AV28" i="9"/>
  <c r="AW28" i="9"/>
  <c r="AX28" i="9"/>
  <c r="AY28" i="9"/>
  <c r="AZ28" i="9"/>
  <c r="BA28" i="9"/>
  <c r="BB28" i="9"/>
  <c r="BC28" i="9"/>
  <c r="BD28" i="9"/>
  <c r="BE28" i="9"/>
  <c r="AV29" i="9"/>
  <c r="BG29" i="9" s="1"/>
  <c r="AW29" i="9"/>
  <c r="AX29" i="9"/>
  <c r="AY29" i="9"/>
  <c r="AZ29" i="9"/>
  <c r="BA29" i="9"/>
  <c r="BB29" i="9"/>
  <c r="BC29" i="9"/>
  <c r="BD29" i="9"/>
  <c r="BE29" i="9"/>
  <c r="AV30" i="9"/>
  <c r="AW30" i="9"/>
  <c r="AX30" i="9"/>
  <c r="AY30" i="9"/>
  <c r="AZ30" i="9"/>
  <c r="BA30" i="9"/>
  <c r="BB30" i="9"/>
  <c r="BC30" i="9"/>
  <c r="BD30" i="9"/>
  <c r="BE30" i="9"/>
  <c r="AV31" i="9"/>
  <c r="AW31" i="9"/>
  <c r="AX31" i="9"/>
  <c r="AY31" i="9"/>
  <c r="AZ31" i="9"/>
  <c r="BA31" i="9"/>
  <c r="BB31" i="9"/>
  <c r="BC31" i="9"/>
  <c r="BD31" i="9"/>
  <c r="BE31" i="9"/>
  <c r="AV32" i="9"/>
  <c r="AW32" i="9"/>
  <c r="AX32" i="9"/>
  <c r="AY32" i="9"/>
  <c r="AZ32" i="9"/>
  <c r="BA32" i="9"/>
  <c r="BB32" i="9"/>
  <c r="BC32" i="9"/>
  <c r="BD32" i="9"/>
  <c r="BE32" i="9"/>
  <c r="AV33" i="9"/>
  <c r="BG33" i="9" s="1"/>
  <c r="AW33" i="9"/>
  <c r="AX33" i="9"/>
  <c r="AY33" i="9"/>
  <c r="AZ33" i="9"/>
  <c r="BA33" i="9"/>
  <c r="BB33" i="9"/>
  <c r="BC33" i="9"/>
  <c r="BD33" i="9"/>
  <c r="BE33" i="9"/>
  <c r="AV34" i="9"/>
  <c r="AW34" i="9"/>
  <c r="AX34" i="9"/>
  <c r="AY34" i="9"/>
  <c r="AZ34" i="9"/>
  <c r="BA34" i="9"/>
  <c r="BB34" i="9"/>
  <c r="BC34" i="9"/>
  <c r="BD34" i="9"/>
  <c r="BE34" i="9"/>
  <c r="AV35" i="9"/>
  <c r="AW35" i="9"/>
  <c r="AX35" i="9"/>
  <c r="AY35" i="9"/>
  <c r="AZ35" i="9"/>
  <c r="BA35" i="9"/>
  <c r="BB35" i="9"/>
  <c r="BC35" i="9"/>
  <c r="BD35" i="9"/>
  <c r="BE35" i="9"/>
  <c r="AV36" i="9"/>
  <c r="AW36" i="9"/>
  <c r="AX36" i="9"/>
  <c r="AY36" i="9"/>
  <c r="AZ36" i="9"/>
  <c r="BA36" i="9"/>
  <c r="BB36" i="9"/>
  <c r="BC36" i="9"/>
  <c r="BD36" i="9"/>
  <c r="BE36" i="9"/>
  <c r="AV37" i="9"/>
  <c r="BG37" i="9" s="1"/>
  <c r="AW37" i="9"/>
  <c r="AX37" i="9"/>
  <c r="AY37" i="9"/>
  <c r="AZ37" i="9"/>
  <c r="BA37" i="9"/>
  <c r="BB37" i="9"/>
  <c r="BC37" i="9"/>
  <c r="BD37" i="9"/>
  <c r="BE37" i="9"/>
  <c r="AV38" i="9"/>
  <c r="AW38" i="9"/>
  <c r="AX38" i="9"/>
  <c r="AY38" i="9"/>
  <c r="AZ38" i="9"/>
  <c r="BA38" i="9"/>
  <c r="BB38" i="9"/>
  <c r="BC38" i="9"/>
  <c r="BD38" i="9"/>
  <c r="BE38" i="9"/>
  <c r="AV39" i="9"/>
  <c r="AW39" i="9"/>
  <c r="AX39" i="9"/>
  <c r="AY39" i="9"/>
  <c r="AZ39" i="9"/>
  <c r="BA39" i="9"/>
  <c r="BB39" i="9"/>
  <c r="BC39" i="9"/>
  <c r="BD39" i="9"/>
  <c r="BE39" i="9"/>
  <c r="AV40" i="9"/>
  <c r="AW40" i="9"/>
  <c r="AX40" i="9"/>
  <c r="AY40" i="9"/>
  <c r="AZ40" i="9"/>
  <c r="BA40" i="9"/>
  <c r="BB40" i="9"/>
  <c r="BC40" i="9"/>
  <c r="BD40" i="9"/>
  <c r="BE40" i="9"/>
  <c r="AV41" i="9"/>
  <c r="BG41" i="9" s="1"/>
  <c r="AW41" i="9"/>
  <c r="AX41" i="9"/>
  <c r="AY41" i="9"/>
  <c r="AZ41" i="9"/>
  <c r="BA41" i="9"/>
  <c r="BB41" i="9"/>
  <c r="BC41" i="9"/>
  <c r="BD41" i="9"/>
  <c r="BE41" i="9"/>
  <c r="AV42" i="9"/>
  <c r="AW42" i="9"/>
  <c r="AX42" i="9"/>
  <c r="AY42" i="9"/>
  <c r="AZ42" i="9"/>
  <c r="BA42" i="9"/>
  <c r="BB42" i="9"/>
  <c r="BC42" i="9"/>
  <c r="BD42" i="9"/>
  <c r="BE42" i="9"/>
  <c r="AV43" i="9"/>
  <c r="AW43" i="9"/>
  <c r="AX43" i="9"/>
  <c r="AY43" i="9"/>
  <c r="AZ43" i="9"/>
  <c r="BA43" i="9"/>
  <c r="BB43" i="9"/>
  <c r="BC43" i="9"/>
  <c r="BD43" i="9"/>
  <c r="BE43" i="9"/>
  <c r="AV44" i="9"/>
  <c r="AW44" i="9"/>
  <c r="AX44" i="9"/>
  <c r="AY44" i="9"/>
  <c r="AZ44" i="9"/>
  <c r="BA44" i="9"/>
  <c r="BB44" i="9"/>
  <c r="BC44" i="9"/>
  <c r="BD44" i="9"/>
  <c r="BE44" i="9"/>
  <c r="AV45" i="9"/>
  <c r="BG45" i="9" s="1"/>
  <c r="AW45" i="9"/>
  <c r="AX45" i="9"/>
  <c r="AY45" i="9"/>
  <c r="AZ45" i="9"/>
  <c r="BA45" i="9"/>
  <c r="BB45" i="9"/>
  <c r="BC45" i="9"/>
  <c r="BD45" i="9"/>
  <c r="BE45" i="9"/>
  <c r="AV46" i="9"/>
  <c r="AW46" i="9"/>
  <c r="AX46" i="9"/>
  <c r="AY46" i="9"/>
  <c r="AZ46" i="9"/>
  <c r="BA46" i="9"/>
  <c r="BB46" i="9"/>
  <c r="BC46" i="9"/>
  <c r="BD46" i="9"/>
  <c r="BE46" i="9"/>
  <c r="AV47" i="9"/>
  <c r="AW47" i="9"/>
  <c r="AX47" i="9"/>
  <c r="AY47" i="9"/>
  <c r="AZ47" i="9"/>
  <c r="BA47" i="9"/>
  <c r="BB47" i="9"/>
  <c r="BC47" i="9"/>
  <c r="BD47" i="9"/>
  <c r="BE47" i="9"/>
  <c r="AV48" i="9"/>
  <c r="AW48" i="9"/>
  <c r="AX48" i="9"/>
  <c r="AY48" i="9"/>
  <c r="AZ48" i="9"/>
  <c r="BA48" i="9"/>
  <c r="BB48" i="9"/>
  <c r="BC48" i="9"/>
  <c r="BD48" i="9"/>
  <c r="BE48" i="9"/>
  <c r="AV49" i="9"/>
  <c r="AW49" i="9"/>
  <c r="AX49" i="9"/>
  <c r="AY49" i="9"/>
  <c r="AZ49" i="9"/>
  <c r="BA49" i="9"/>
  <c r="BB49" i="9"/>
  <c r="BC49" i="9"/>
  <c r="BD49" i="9"/>
  <c r="BE49" i="9"/>
  <c r="AV50" i="9"/>
  <c r="BG50" i="9" s="1"/>
  <c r="AW50" i="9"/>
  <c r="AX50" i="9"/>
  <c r="AY50" i="9"/>
  <c r="AZ50" i="9"/>
  <c r="BA50" i="9"/>
  <c r="BB50" i="9"/>
  <c r="BC50" i="9"/>
  <c r="BD50" i="9"/>
  <c r="BE50" i="9"/>
  <c r="AV51" i="9"/>
  <c r="AW51" i="9"/>
  <c r="AX51" i="9"/>
  <c r="AY51" i="9"/>
  <c r="AZ51" i="9"/>
  <c r="BA51" i="9"/>
  <c r="BB51" i="9"/>
  <c r="BC51" i="9"/>
  <c r="BD51" i="9"/>
  <c r="BE51" i="9"/>
  <c r="AV52" i="9"/>
  <c r="AW52" i="9"/>
  <c r="AX52" i="9"/>
  <c r="AY52" i="9"/>
  <c r="AZ52" i="9"/>
  <c r="BA52" i="9"/>
  <c r="BB52" i="9"/>
  <c r="BC52" i="9"/>
  <c r="BD52" i="9"/>
  <c r="BE52" i="9"/>
  <c r="AV53" i="9"/>
  <c r="AW53" i="9"/>
  <c r="AX53" i="9"/>
  <c r="AY53" i="9"/>
  <c r="AZ53" i="9"/>
  <c r="BA53" i="9"/>
  <c r="BB53" i="9"/>
  <c r="BC53" i="9"/>
  <c r="BD53" i="9"/>
  <c r="BE53" i="9"/>
  <c r="AV54" i="9"/>
  <c r="AW54" i="9"/>
  <c r="AX54" i="9"/>
  <c r="AY54" i="9"/>
  <c r="AZ54" i="9"/>
  <c r="BA54" i="9"/>
  <c r="BB54" i="9"/>
  <c r="BC54" i="9"/>
  <c r="BD54" i="9"/>
  <c r="BE54" i="9"/>
  <c r="AV55" i="9"/>
  <c r="AW55" i="9"/>
  <c r="AX55" i="9"/>
  <c r="AY55" i="9"/>
  <c r="AZ55" i="9"/>
  <c r="BA55" i="9"/>
  <c r="BB55" i="9"/>
  <c r="BC55" i="9"/>
  <c r="BD55" i="9"/>
  <c r="BE55" i="9"/>
  <c r="AV56" i="9"/>
  <c r="AW56" i="9"/>
  <c r="AX56" i="9"/>
  <c r="AY56" i="9"/>
  <c r="AZ56" i="9"/>
  <c r="BA56" i="9"/>
  <c r="BB56" i="9"/>
  <c r="BC56" i="9"/>
  <c r="BD56" i="9"/>
  <c r="BE56" i="9"/>
  <c r="AV57" i="9"/>
  <c r="AW57" i="9"/>
  <c r="AX57" i="9"/>
  <c r="AY57" i="9"/>
  <c r="AZ57" i="9"/>
  <c r="BA57" i="9"/>
  <c r="BB57" i="9"/>
  <c r="BC57" i="9"/>
  <c r="BD57" i="9"/>
  <c r="BE57" i="9"/>
  <c r="AV58" i="9"/>
  <c r="AW58" i="9"/>
  <c r="AX58" i="9"/>
  <c r="AY58" i="9"/>
  <c r="AZ58" i="9"/>
  <c r="BA58" i="9"/>
  <c r="BB58" i="9"/>
  <c r="BC58" i="9"/>
  <c r="BD58" i="9"/>
  <c r="BE58" i="9"/>
  <c r="AV59" i="9"/>
  <c r="AW59" i="9"/>
  <c r="AX59" i="9"/>
  <c r="AY59" i="9"/>
  <c r="AZ59" i="9"/>
  <c r="BA59" i="9"/>
  <c r="BB59" i="9"/>
  <c r="BC59" i="9"/>
  <c r="BD59" i="9"/>
  <c r="BE59" i="9"/>
  <c r="AV60" i="9"/>
  <c r="AW60" i="9"/>
  <c r="AX60" i="9"/>
  <c r="AY60" i="9"/>
  <c r="AZ60" i="9"/>
  <c r="BA60" i="9"/>
  <c r="BB60" i="9"/>
  <c r="BC60" i="9"/>
  <c r="BD60" i="9"/>
  <c r="BE60" i="9"/>
  <c r="AV61" i="9"/>
  <c r="AW61" i="9"/>
  <c r="AX61" i="9"/>
  <c r="AY61" i="9"/>
  <c r="AZ61" i="9"/>
  <c r="BA61" i="9"/>
  <c r="BB61" i="9"/>
  <c r="BC61" i="9"/>
  <c r="BD61" i="9"/>
  <c r="BE61" i="9"/>
  <c r="AW62" i="9"/>
  <c r="AX62" i="9"/>
  <c r="AY62" i="9"/>
  <c r="AZ62" i="9"/>
  <c r="BA62" i="9"/>
  <c r="BB62" i="9"/>
  <c r="BC62" i="9"/>
  <c r="BD62" i="9"/>
  <c r="BE62" i="9"/>
  <c r="AV63" i="9"/>
  <c r="AW63" i="9"/>
  <c r="AX63" i="9"/>
  <c r="AY63" i="9"/>
  <c r="AZ63" i="9"/>
  <c r="BA63" i="9"/>
  <c r="BB63" i="9"/>
  <c r="BC63" i="9"/>
  <c r="BD63" i="9"/>
  <c r="BE63" i="9"/>
  <c r="AV64" i="9"/>
  <c r="AW64" i="9"/>
  <c r="AX64" i="9"/>
  <c r="AY64" i="9"/>
  <c r="AZ64" i="9"/>
  <c r="BA64" i="9"/>
  <c r="BB64" i="9"/>
  <c r="BC64" i="9"/>
  <c r="BD64" i="9"/>
  <c r="BE64" i="9"/>
  <c r="AV65" i="9"/>
  <c r="AW65" i="9"/>
  <c r="AX65" i="9"/>
  <c r="AY65" i="9"/>
  <c r="AZ65" i="9"/>
  <c r="BA65" i="9"/>
  <c r="BB65" i="9"/>
  <c r="BC65" i="9"/>
  <c r="BD65" i="9"/>
  <c r="BE65" i="9"/>
  <c r="AV66" i="9"/>
  <c r="AW66" i="9"/>
  <c r="AX66" i="9"/>
  <c r="AY66" i="9"/>
  <c r="AZ66" i="9"/>
  <c r="BA66" i="9"/>
  <c r="BB66" i="9"/>
  <c r="BC66" i="9"/>
  <c r="BD66" i="9"/>
  <c r="BE66" i="9"/>
  <c r="AV67" i="9"/>
  <c r="AW67" i="9"/>
  <c r="AX67" i="9"/>
  <c r="AY67" i="9"/>
  <c r="AZ67" i="9"/>
  <c r="BA67" i="9"/>
  <c r="BB67" i="9"/>
  <c r="BC67" i="9"/>
  <c r="BD67" i="9"/>
  <c r="BE67" i="9"/>
  <c r="AV68" i="9"/>
  <c r="AW68" i="9"/>
  <c r="AX68" i="9"/>
  <c r="AY68" i="9"/>
  <c r="AZ68" i="9"/>
  <c r="BA68" i="9"/>
  <c r="BB68" i="9"/>
  <c r="BC68" i="9"/>
  <c r="BD68" i="9"/>
  <c r="BE68" i="9"/>
  <c r="AV69" i="9"/>
  <c r="BG69" i="9" s="1"/>
  <c r="AW69" i="9"/>
  <c r="AX69" i="9"/>
  <c r="AY69" i="9"/>
  <c r="AZ69" i="9"/>
  <c r="BA69" i="9"/>
  <c r="BB69" i="9"/>
  <c r="BC69" i="9"/>
  <c r="BD69" i="9"/>
  <c r="BE69" i="9"/>
  <c r="AV70" i="9"/>
  <c r="AW70" i="9"/>
  <c r="AX70" i="9"/>
  <c r="AY70" i="9"/>
  <c r="AZ70" i="9"/>
  <c r="BA70" i="9"/>
  <c r="BB70" i="9"/>
  <c r="BC70" i="9"/>
  <c r="BD70" i="9"/>
  <c r="BE70" i="9"/>
  <c r="AV71" i="9"/>
  <c r="AW71" i="9"/>
  <c r="AX71" i="9"/>
  <c r="AY71" i="9"/>
  <c r="AZ71" i="9"/>
  <c r="BA71" i="9"/>
  <c r="BB71" i="9"/>
  <c r="BC71" i="9"/>
  <c r="BD71" i="9"/>
  <c r="BE71" i="9"/>
  <c r="AV72" i="9"/>
  <c r="AW72" i="9"/>
  <c r="AX72" i="9"/>
  <c r="AY72" i="9"/>
  <c r="AZ72" i="9"/>
  <c r="BA72" i="9"/>
  <c r="BB72" i="9"/>
  <c r="BC72" i="9"/>
  <c r="BD72" i="9"/>
  <c r="BE72" i="9"/>
  <c r="AV73" i="9"/>
  <c r="AW73" i="9"/>
  <c r="AX73" i="9"/>
  <c r="AY73" i="9"/>
  <c r="AZ73" i="9"/>
  <c r="BA73" i="9"/>
  <c r="BB73" i="9"/>
  <c r="BC73" i="9"/>
  <c r="BD73" i="9"/>
  <c r="BE73" i="9"/>
  <c r="AV74" i="9"/>
  <c r="AW74" i="9"/>
  <c r="AX74" i="9"/>
  <c r="AY74" i="9"/>
  <c r="AZ74" i="9"/>
  <c r="BA74" i="9"/>
  <c r="BB74" i="9"/>
  <c r="BC74" i="9"/>
  <c r="BD74" i="9"/>
  <c r="BE74" i="9"/>
  <c r="AV75" i="9"/>
  <c r="AW75" i="9"/>
  <c r="AX75" i="9"/>
  <c r="AY75" i="9"/>
  <c r="AZ75" i="9"/>
  <c r="BA75" i="9"/>
  <c r="BB75" i="9"/>
  <c r="BC75" i="9"/>
  <c r="BD75" i="9"/>
  <c r="BE75" i="9"/>
  <c r="AV76" i="9"/>
  <c r="AW76" i="9"/>
  <c r="AX76" i="9"/>
  <c r="AY76" i="9"/>
  <c r="AZ76" i="9"/>
  <c r="BA76" i="9"/>
  <c r="BB76" i="9"/>
  <c r="BC76" i="9"/>
  <c r="BD76" i="9"/>
  <c r="BE76" i="9"/>
  <c r="AV77" i="9"/>
  <c r="AW77" i="9"/>
  <c r="AX77" i="9"/>
  <c r="AY77" i="9"/>
  <c r="AZ77" i="9"/>
  <c r="BA77" i="9"/>
  <c r="BB77" i="9"/>
  <c r="BC77" i="9"/>
  <c r="BD77" i="9"/>
  <c r="BE77" i="9"/>
  <c r="AV78" i="9"/>
  <c r="AW78" i="9"/>
  <c r="AX78" i="9"/>
  <c r="AY78" i="9"/>
  <c r="AZ78" i="9"/>
  <c r="BA78" i="9"/>
  <c r="BB78" i="9"/>
  <c r="BC78" i="9"/>
  <c r="BD78" i="9"/>
  <c r="BE78" i="9"/>
  <c r="AV79" i="9"/>
  <c r="AW79" i="9"/>
  <c r="AX79" i="9"/>
  <c r="AY79" i="9"/>
  <c r="AZ79" i="9"/>
  <c r="BA79" i="9"/>
  <c r="BB79" i="9"/>
  <c r="BC79" i="9"/>
  <c r="BD79" i="9"/>
  <c r="BE79" i="9"/>
  <c r="AV80" i="9"/>
  <c r="AW80" i="9"/>
  <c r="AX80" i="9"/>
  <c r="AY80" i="9"/>
  <c r="AZ80" i="9"/>
  <c r="BA80" i="9"/>
  <c r="BB80" i="9"/>
  <c r="BC80" i="9"/>
  <c r="BD80" i="9"/>
  <c r="BE80" i="9"/>
  <c r="AV81" i="9"/>
  <c r="AW81" i="9"/>
  <c r="AX81" i="9"/>
  <c r="AY81" i="9"/>
  <c r="AZ81" i="9"/>
  <c r="BA81" i="9"/>
  <c r="BB81" i="9"/>
  <c r="BC81" i="9"/>
  <c r="BD81" i="9"/>
  <c r="BE81" i="9"/>
  <c r="AV82" i="9"/>
  <c r="AW82" i="9"/>
  <c r="AX82" i="9"/>
  <c r="AY82" i="9"/>
  <c r="AZ82" i="9"/>
  <c r="BA82" i="9"/>
  <c r="BB82" i="9"/>
  <c r="BC82" i="9"/>
  <c r="BD82" i="9"/>
  <c r="BE82" i="9"/>
  <c r="AV83" i="9"/>
  <c r="AW83" i="9"/>
  <c r="AX83" i="9"/>
  <c r="AY83" i="9"/>
  <c r="AZ83" i="9"/>
  <c r="BA83" i="9"/>
  <c r="BB83" i="9"/>
  <c r="BC83" i="9"/>
  <c r="BD83" i="9"/>
  <c r="BE83" i="9"/>
  <c r="AV84" i="9"/>
  <c r="AW84" i="9"/>
  <c r="AX84" i="9"/>
  <c r="AY84" i="9"/>
  <c r="AZ84" i="9"/>
  <c r="BA84" i="9"/>
  <c r="BB84" i="9"/>
  <c r="BC84" i="9"/>
  <c r="BD84" i="9"/>
  <c r="BE84" i="9"/>
  <c r="AV85" i="9"/>
  <c r="AW85" i="9"/>
  <c r="AX85" i="9"/>
  <c r="AY85" i="9"/>
  <c r="AZ85" i="9"/>
  <c r="BA85" i="9"/>
  <c r="BB85" i="9"/>
  <c r="BC85" i="9"/>
  <c r="BD85" i="9"/>
  <c r="BE85" i="9"/>
  <c r="AV86" i="9"/>
  <c r="AW86" i="9"/>
  <c r="AX86" i="9"/>
  <c r="AY86" i="9"/>
  <c r="AZ86" i="9"/>
  <c r="BA86" i="9"/>
  <c r="BB86" i="9"/>
  <c r="BC86" i="9"/>
  <c r="BD86" i="9"/>
  <c r="BE86" i="9"/>
  <c r="AV87" i="9"/>
  <c r="AW87" i="9"/>
  <c r="AX87" i="9"/>
  <c r="AY87" i="9"/>
  <c r="AZ87" i="9"/>
  <c r="BA87" i="9"/>
  <c r="BB87" i="9"/>
  <c r="BC87" i="9"/>
  <c r="BD87" i="9"/>
  <c r="BE87" i="9"/>
  <c r="AV88" i="9"/>
  <c r="AW88" i="9"/>
  <c r="AX88" i="9"/>
  <c r="AY88" i="9"/>
  <c r="AZ88" i="9"/>
  <c r="BA88" i="9"/>
  <c r="BB88" i="9"/>
  <c r="BC88" i="9"/>
  <c r="BD88" i="9"/>
  <c r="BE88" i="9"/>
  <c r="AV89" i="9"/>
  <c r="AW89" i="9"/>
  <c r="AX89" i="9"/>
  <c r="AY89" i="9"/>
  <c r="AZ89" i="9"/>
  <c r="BA89" i="9"/>
  <c r="BB89" i="9"/>
  <c r="BC89" i="9"/>
  <c r="BD89" i="9"/>
  <c r="BE89" i="9"/>
  <c r="AV90" i="9"/>
  <c r="AW90" i="9"/>
  <c r="AX90" i="9"/>
  <c r="AY90" i="9"/>
  <c r="AZ90" i="9"/>
  <c r="BA90" i="9"/>
  <c r="BB90" i="9"/>
  <c r="BC90" i="9"/>
  <c r="BD90" i="9"/>
  <c r="BE90" i="9"/>
  <c r="AV91" i="9"/>
  <c r="AW91" i="9"/>
  <c r="AX91" i="9"/>
  <c r="AY91" i="9"/>
  <c r="AZ91" i="9"/>
  <c r="BA91" i="9"/>
  <c r="BB91" i="9"/>
  <c r="BC91" i="9"/>
  <c r="BD91" i="9"/>
  <c r="BE91" i="9"/>
  <c r="AV92" i="9"/>
  <c r="AW92" i="9"/>
  <c r="AX92" i="9"/>
  <c r="AY92" i="9"/>
  <c r="AZ92" i="9"/>
  <c r="BA92" i="9"/>
  <c r="BB92" i="9"/>
  <c r="BC92" i="9"/>
  <c r="BD92" i="9"/>
  <c r="BE92" i="9"/>
  <c r="AV93" i="9"/>
  <c r="AW93" i="9"/>
  <c r="AX93" i="9"/>
  <c r="AY93" i="9"/>
  <c r="AZ93" i="9"/>
  <c r="BA93" i="9"/>
  <c r="BB93" i="9"/>
  <c r="BC93" i="9"/>
  <c r="BD93" i="9"/>
  <c r="BE93" i="9"/>
  <c r="AV94" i="9"/>
  <c r="AW94" i="9"/>
  <c r="AX94" i="9"/>
  <c r="AY94" i="9"/>
  <c r="AZ94" i="9"/>
  <c r="BA94" i="9"/>
  <c r="BB94" i="9"/>
  <c r="BC94" i="9"/>
  <c r="BD94" i="9"/>
  <c r="BE94" i="9"/>
  <c r="AV95" i="9"/>
  <c r="AW95" i="9"/>
  <c r="AX95" i="9"/>
  <c r="AY95" i="9"/>
  <c r="AZ95" i="9"/>
  <c r="BA95" i="9"/>
  <c r="BB95" i="9"/>
  <c r="BC95" i="9"/>
  <c r="BD95" i="9"/>
  <c r="BE95" i="9"/>
  <c r="AV96" i="9"/>
  <c r="AW96" i="9"/>
  <c r="AX96" i="9"/>
  <c r="AY96" i="9"/>
  <c r="AZ96" i="9"/>
  <c r="BA96" i="9"/>
  <c r="BB96" i="9"/>
  <c r="BC96" i="9"/>
  <c r="BD96" i="9"/>
  <c r="BE96" i="9"/>
  <c r="AV97" i="9"/>
  <c r="BG97" i="9" s="1"/>
  <c r="AW97" i="9"/>
  <c r="AX97" i="9"/>
  <c r="AY97" i="9"/>
  <c r="AZ97" i="9"/>
  <c r="BA97" i="9"/>
  <c r="BB97" i="9"/>
  <c r="BC97" i="9"/>
  <c r="BD97" i="9"/>
  <c r="BE97" i="9"/>
  <c r="AV98" i="9"/>
  <c r="AW98" i="9"/>
  <c r="AX98" i="9"/>
  <c r="AY98" i="9"/>
  <c r="AZ98" i="9"/>
  <c r="BA98" i="9"/>
  <c r="BB98" i="9"/>
  <c r="BC98" i="9"/>
  <c r="BD98" i="9"/>
  <c r="BE98" i="9"/>
  <c r="AV99" i="9"/>
  <c r="AW99" i="9"/>
  <c r="AX99" i="9"/>
  <c r="AY99" i="9"/>
  <c r="AZ99" i="9"/>
  <c r="BA99" i="9"/>
  <c r="BB99" i="9"/>
  <c r="BC99" i="9"/>
  <c r="BD99" i="9"/>
  <c r="BE99" i="9"/>
  <c r="AV100" i="9"/>
  <c r="AW100" i="9"/>
  <c r="AX100" i="9"/>
  <c r="AY100" i="9"/>
  <c r="AZ100" i="9"/>
  <c r="BA100" i="9"/>
  <c r="BB100" i="9"/>
  <c r="BC100" i="9"/>
  <c r="BD100" i="9"/>
  <c r="BE100" i="9"/>
  <c r="AV101" i="9"/>
  <c r="AW101" i="9"/>
  <c r="AX101" i="9"/>
  <c r="AY101" i="9"/>
  <c r="AZ101" i="9"/>
  <c r="BA101" i="9"/>
  <c r="BB101" i="9"/>
  <c r="BC101" i="9"/>
  <c r="BD101" i="9"/>
  <c r="BE101" i="9"/>
  <c r="AV102" i="9"/>
  <c r="AW102" i="9"/>
  <c r="AX102" i="9"/>
  <c r="AY102" i="9"/>
  <c r="AZ102" i="9"/>
  <c r="BA102" i="9"/>
  <c r="BB102" i="9"/>
  <c r="BC102" i="9"/>
  <c r="BD102" i="9"/>
  <c r="BE102" i="9"/>
  <c r="AV103" i="9"/>
  <c r="AW103" i="9"/>
  <c r="AX103" i="9"/>
  <c r="AY103" i="9"/>
  <c r="AZ103" i="9"/>
  <c r="BA103" i="9"/>
  <c r="BB103" i="9"/>
  <c r="BC103" i="9"/>
  <c r="BD103" i="9"/>
  <c r="BE103" i="9"/>
  <c r="AV104" i="9"/>
  <c r="AW104" i="9"/>
  <c r="AX104" i="9"/>
  <c r="AY104" i="9"/>
  <c r="AZ104" i="9"/>
  <c r="BA104" i="9"/>
  <c r="BB104" i="9"/>
  <c r="BC104" i="9"/>
  <c r="BD104" i="9"/>
  <c r="BE104" i="9"/>
  <c r="AW105" i="9"/>
  <c r="AX105" i="9"/>
  <c r="AY105" i="9"/>
  <c r="AZ105" i="9"/>
  <c r="BA105" i="9"/>
  <c r="BB105" i="9"/>
  <c r="BC105" i="9"/>
  <c r="BD105" i="9"/>
  <c r="BE105" i="9"/>
  <c r="AV106" i="9"/>
  <c r="BG106" i="9" s="1"/>
  <c r="AW106" i="9"/>
  <c r="AX106" i="9"/>
  <c r="AY106" i="9"/>
  <c r="AZ106" i="9"/>
  <c r="BA106" i="9"/>
  <c r="BB106" i="9"/>
  <c r="BC106" i="9"/>
  <c r="BD106" i="9"/>
  <c r="BE106" i="9"/>
  <c r="AV107" i="9"/>
  <c r="BG107" i="9" s="1"/>
  <c r="AW107" i="9"/>
  <c r="AX107" i="9"/>
  <c r="AY107" i="9"/>
  <c r="AZ107" i="9"/>
  <c r="BA107" i="9"/>
  <c r="BB107" i="9"/>
  <c r="BC107" i="9"/>
  <c r="BD107" i="9"/>
  <c r="BE107" i="9"/>
  <c r="AV108" i="9"/>
  <c r="AW108" i="9"/>
  <c r="AX108" i="9"/>
  <c r="AY108" i="9"/>
  <c r="AZ108" i="9"/>
  <c r="BA108" i="9"/>
  <c r="BB108" i="9"/>
  <c r="BC108" i="9"/>
  <c r="BD108" i="9"/>
  <c r="BE108" i="9"/>
  <c r="AV109" i="9"/>
  <c r="AW109" i="9"/>
  <c r="AX109" i="9"/>
  <c r="AY109" i="9"/>
  <c r="AZ109" i="9"/>
  <c r="BA109" i="9"/>
  <c r="BB109" i="9"/>
  <c r="BC109" i="9"/>
  <c r="BD109" i="9"/>
  <c r="BE109" i="9"/>
  <c r="AV110" i="9"/>
  <c r="AW110" i="9"/>
  <c r="AX110" i="9"/>
  <c r="AY110" i="9"/>
  <c r="AZ110" i="9"/>
  <c r="BA110" i="9"/>
  <c r="BB110" i="9"/>
  <c r="BC110" i="9"/>
  <c r="BD110" i="9"/>
  <c r="BE110" i="9"/>
  <c r="AV111" i="9"/>
  <c r="BG111" i="9" s="1"/>
  <c r="AW111" i="9"/>
  <c r="AX111" i="9"/>
  <c r="AY111" i="9"/>
  <c r="AZ111" i="9"/>
  <c r="BA111" i="9"/>
  <c r="BB111" i="9"/>
  <c r="BC111" i="9"/>
  <c r="BD111" i="9"/>
  <c r="BE111" i="9"/>
  <c r="AV112" i="9"/>
  <c r="AW112" i="9"/>
  <c r="AX112" i="9"/>
  <c r="AY112" i="9"/>
  <c r="AZ112" i="9"/>
  <c r="BA112" i="9"/>
  <c r="BB112" i="9"/>
  <c r="BC112" i="9"/>
  <c r="BD112" i="9"/>
  <c r="BE112" i="9"/>
  <c r="AV113" i="9"/>
  <c r="AW113" i="9"/>
  <c r="AX113" i="9"/>
  <c r="AY113" i="9"/>
  <c r="AZ113" i="9"/>
  <c r="BA113" i="9"/>
  <c r="BB113" i="9"/>
  <c r="BC113" i="9"/>
  <c r="BD113" i="9"/>
  <c r="BE113" i="9"/>
  <c r="AV114" i="9"/>
  <c r="AW114" i="9"/>
  <c r="AX114" i="9"/>
  <c r="AY114" i="9"/>
  <c r="AZ114" i="9"/>
  <c r="BA114" i="9"/>
  <c r="BB114" i="9"/>
  <c r="BC114" i="9"/>
  <c r="BD114" i="9"/>
  <c r="BE114" i="9"/>
  <c r="AV115" i="9"/>
  <c r="BG115" i="9" s="1"/>
  <c r="AW115" i="9"/>
  <c r="AX115" i="9"/>
  <c r="AY115" i="9"/>
  <c r="AZ115" i="9"/>
  <c r="BA115" i="9"/>
  <c r="BB115" i="9"/>
  <c r="BC115" i="9"/>
  <c r="BD115" i="9"/>
  <c r="BE115" i="9"/>
  <c r="AV116" i="9"/>
  <c r="AW116" i="9"/>
  <c r="AX116" i="9"/>
  <c r="AY116" i="9"/>
  <c r="AZ116" i="9"/>
  <c r="BA116" i="9"/>
  <c r="BB116" i="9"/>
  <c r="BC116" i="9"/>
  <c r="BD116" i="9"/>
  <c r="BE116" i="9"/>
  <c r="AV117" i="9"/>
  <c r="AW117" i="9"/>
  <c r="AX117" i="9"/>
  <c r="AY117" i="9"/>
  <c r="AZ117" i="9"/>
  <c r="BA117" i="9"/>
  <c r="BB117" i="9"/>
  <c r="BC117" i="9"/>
  <c r="BD117" i="9"/>
  <c r="BE117" i="9"/>
  <c r="AV118" i="9"/>
  <c r="AW118" i="9"/>
  <c r="AX118" i="9"/>
  <c r="AY118" i="9"/>
  <c r="AZ118" i="9"/>
  <c r="BA118" i="9"/>
  <c r="BB118" i="9"/>
  <c r="BC118" i="9"/>
  <c r="BD118" i="9"/>
  <c r="BE118" i="9"/>
  <c r="AV119" i="9"/>
  <c r="BG119" i="9" s="1"/>
  <c r="AW119" i="9"/>
  <c r="AX119" i="9"/>
  <c r="AY119" i="9"/>
  <c r="AZ119" i="9"/>
  <c r="BA119" i="9"/>
  <c r="BB119" i="9"/>
  <c r="BC119" i="9"/>
  <c r="BD119" i="9"/>
  <c r="BE119" i="9"/>
  <c r="AV120" i="9"/>
  <c r="AW120" i="9"/>
  <c r="AX120" i="9"/>
  <c r="AY120" i="9"/>
  <c r="AZ120" i="9"/>
  <c r="BA120" i="9"/>
  <c r="BB120" i="9"/>
  <c r="BC120" i="9"/>
  <c r="BD120" i="9"/>
  <c r="BE120" i="9"/>
  <c r="AV121" i="9"/>
  <c r="AW121" i="9"/>
  <c r="AX121" i="9"/>
  <c r="AY121" i="9"/>
  <c r="AZ121" i="9"/>
  <c r="BA121" i="9"/>
  <c r="BB121" i="9"/>
  <c r="BC121" i="9"/>
  <c r="BD121" i="9"/>
  <c r="BE121" i="9"/>
  <c r="AV122" i="9"/>
  <c r="AW122" i="9"/>
  <c r="AX122" i="9"/>
  <c r="AY122" i="9"/>
  <c r="AZ122" i="9"/>
  <c r="BA122" i="9"/>
  <c r="BB122" i="9"/>
  <c r="BC122" i="9"/>
  <c r="BD122" i="9"/>
  <c r="BE122" i="9"/>
  <c r="AV123" i="9"/>
  <c r="BG123" i="9" s="1"/>
  <c r="AW123" i="9"/>
  <c r="AX123" i="9"/>
  <c r="AY123" i="9"/>
  <c r="AZ123" i="9"/>
  <c r="BA123" i="9"/>
  <c r="BB123" i="9"/>
  <c r="BC123" i="9"/>
  <c r="BD123" i="9"/>
  <c r="BE123" i="9"/>
  <c r="AV124" i="9"/>
  <c r="AW124" i="9"/>
  <c r="AX124" i="9"/>
  <c r="AY124" i="9"/>
  <c r="AZ124" i="9"/>
  <c r="BA124" i="9"/>
  <c r="BB124" i="9"/>
  <c r="BC124" i="9"/>
  <c r="BD124" i="9"/>
  <c r="BE124" i="9"/>
  <c r="AV125" i="9"/>
  <c r="AW125" i="9"/>
  <c r="AX125" i="9"/>
  <c r="AY125" i="9"/>
  <c r="AZ125" i="9"/>
  <c r="BA125" i="9"/>
  <c r="BB125" i="9"/>
  <c r="BC125" i="9"/>
  <c r="BD125" i="9"/>
  <c r="BE125" i="9"/>
  <c r="AV126" i="9"/>
  <c r="AW126" i="9"/>
  <c r="AX126" i="9"/>
  <c r="AY126" i="9"/>
  <c r="AZ126" i="9"/>
  <c r="BA126" i="9"/>
  <c r="BB126" i="9"/>
  <c r="BC126" i="9"/>
  <c r="BD126" i="9"/>
  <c r="BE126" i="9"/>
  <c r="AV127" i="9"/>
  <c r="BG127" i="9" s="1"/>
  <c r="AW127" i="9"/>
  <c r="AX127" i="9"/>
  <c r="AY127" i="9"/>
  <c r="AZ127" i="9"/>
  <c r="BA127" i="9"/>
  <c r="BB127" i="9"/>
  <c r="BC127" i="9"/>
  <c r="BD127" i="9"/>
  <c r="BE127" i="9"/>
  <c r="AV128" i="9"/>
  <c r="AW128" i="9"/>
  <c r="AX128" i="9"/>
  <c r="AY128" i="9"/>
  <c r="AZ128" i="9"/>
  <c r="BA128" i="9"/>
  <c r="BB128" i="9"/>
  <c r="BC128" i="9"/>
  <c r="BD128" i="9"/>
  <c r="BE128" i="9"/>
  <c r="AV129" i="9"/>
  <c r="AW129" i="9"/>
  <c r="AX129" i="9"/>
  <c r="AY129" i="9"/>
  <c r="AZ129" i="9"/>
  <c r="BA129" i="9"/>
  <c r="BB129" i="9"/>
  <c r="BC129" i="9"/>
  <c r="BD129" i="9"/>
  <c r="BE129" i="9"/>
  <c r="AV130" i="9"/>
  <c r="BG130" i="9"/>
  <c r="AW130" i="9"/>
  <c r="AX130" i="9"/>
  <c r="AY130" i="9"/>
  <c r="AZ130" i="9"/>
  <c r="BA130" i="9"/>
  <c r="BB130" i="9"/>
  <c r="BC130" i="9"/>
  <c r="BD130" i="9"/>
  <c r="BE130" i="9"/>
  <c r="AV131" i="9"/>
  <c r="AW131" i="9"/>
  <c r="AX131" i="9"/>
  <c r="AY131" i="9"/>
  <c r="AZ131" i="9"/>
  <c r="BA131" i="9"/>
  <c r="BB131" i="9"/>
  <c r="BC131" i="9"/>
  <c r="BD131" i="9"/>
  <c r="BE131" i="9"/>
  <c r="AV132" i="9"/>
  <c r="AW132" i="9"/>
  <c r="AX132" i="9"/>
  <c r="AY132" i="9"/>
  <c r="AZ132" i="9"/>
  <c r="BA132" i="9"/>
  <c r="BB132" i="9"/>
  <c r="BC132" i="9"/>
  <c r="BD132" i="9"/>
  <c r="BE132" i="9"/>
  <c r="AV133" i="9"/>
  <c r="AW133" i="9"/>
  <c r="AX133" i="9"/>
  <c r="AY133" i="9"/>
  <c r="AZ133" i="9"/>
  <c r="BA133" i="9"/>
  <c r="BB133" i="9"/>
  <c r="BC133" i="9"/>
  <c r="BD133" i="9"/>
  <c r="BE133" i="9"/>
  <c r="AV134" i="9"/>
  <c r="AW134" i="9"/>
  <c r="AX134" i="9"/>
  <c r="AY134" i="9"/>
  <c r="AZ134" i="9"/>
  <c r="BA134" i="9"/>
  <c r="BB134" i="9"/>
  <c r="BC134" i="9"/>
  <c r="BD134" i="9"/>
  <c r="BE134" i="9"/>
  <c r="AV135" i="9"/>
  <c r="AW135" i="9"/>
  <c r="AX135" i="9"/>
  <c r="AY135" i="9"/>
  <c r="AZ135" i="9"/>
  <c r="BA135" i="9"/>
  <c r="BB135" i="9"/>
  <c r="BC135" i="9"/>
  <c r="BD135" i="9"/>
  <c r="BE135" i="9"/>
  <c r="AV136" i="9"/>
  <c r="AW136" i="9"/>
  <c r="AX136" i="9"/>
  <c r="AY136" i="9"/>
  <c r="AZ136" i="9"/>
  <c r="BA136" i="9"/>
  <c r="BB136" i="9"/>
  <c r="BC136" i="9"/>
  <c r="BD136" i="9"/>
  <c r="BE136" i="9"/>
  <c r="AV137" i="9"/>
  <c r="AW137" i="9"/>
  <c r="AX137" i="9"/>
  <c r="AY137" i="9"/>
  <c r="AZ137" i="9"/>
  <c r="BA137" i="9"/>
  <c r="BB137" i="9"/>
  <c r="BC137" i="9"/>
  <c r="BD137" i="9"/>
  <c r="BE137" i="9"/>
  <c r="AV138" i="9"/>
  <c r="AW138" i="9"/>
  <c r="AX138" i="9"/>
  <c r="AY138" i="9"/>
  <c r="AZ138" i="9"/>
  <c r="BA138" i="9"/>
  <c r="BB138" i="9"/>
  <c r="BC138" i="9"/>
  <c r="BD138" i="9"/>
  <c r="BE138" i="9"/>
  <c r="AV139" i="9"/>
  <c r="AW139" i="9"/>
  <c r="AX139" i="9"/>
  <c r="AY139" i="9"/>
  <c r="AZ139" i="9"/>
  <c r="BA139" i="9"/>
  <c r="BB139" i="9"/>
  <c r="BC139" i="9"/>
  <c r="BD139" i="9"/>
  <c r="BE139" i="9"/>
  <c r="AV140" i="9"/>
  <c r="AW140" i="9"/>
  <c r="AX140" i="9"/>
  <c r="AY140" i="9"/>
  <c r="AZ140" i="9"/>
  <c r="BA140" i="9"/>
  <c r="BB140" i="9"/>
  <c r="BC140" i="9"/>
  <c r="BD140" i="9"/>
  <c r="BE140" i="9"/>
  <c r="AV141" i="9"/>
  <c r="AW141" i="9"/>
  <c r="AX141" i="9"/>
  <c r="AY141" i="9"/>
  <c r="AZ141" i="9"/>
  <c r="BA141" i="9"/>
  <c r="BB141" i="9"/>
  <c r="BC141" i="9"/>
  <c r="BD141" i="9"/>
  <c r="BE141" i="9"/>
  <c r="AV142" i="9"/>
  <c r="AW142" i="9"/>
  <c r="AX142" i="9"/>
  <c r="AY142" i="9"/>
  <c r="AZ142" i="9"/>
  <c r="BA142" i="9"/>
  <c r="BB142" i="9"/>
  <c r="BC142" i="9"/>
  <c r="BD142" i="9"/>
  <c r="BE142" i="9"/>
  <c r="AV143" i="9"/>
  <c r="AW143" i="9"/>
  <c r="AX143" i="9"/>
  <c r="AY143" i="9"/>
  <c r="AZ143" i="9"/>
  <c r="BA143" i="9"/>
  <c r="BB143" i="9"/>
  <c r="BC143" i="9"/>
  <c r="BD143" i="9"/>
  <c r="BE143" i="9"/>
  <c r="AV144" i="9"/>
  <c r="AW144" i="9"/>
  <c r="AX144" i="9"/>
  <c r="AY144" i="9"/>
  <c r="AZ144" i="9"/>
  <c r="BA144" i="9"/>
  <c r="BB144" i="9"/>
  <c r="BC144" i="9"/>
  <c r="BD144" i="9"/>
  <c r="BE144" i="9"/>
  <c r="AV145" i="9"/>
  <c r="AW145" i="9"/>
  <c r="AX145" i="9"/>
  <c r="AY145" i="9"/>
  <c r="AZ145" i="9"/>
  <c r="BA145" i="9"/>
  <c r="BB145" i="9"/>
  <c r="BC145" i="9"/>
  <c r="BD145" i="9"/>
  <c r="BE145" i="9"/>
  <c r="AV146" i="9"/>
  <c r="AW146" i="9"/>
  <c r="AX146" i="9"/>
  <c r="AY146" i="9"/>
  <c r="AZ146" i="9"/>
  <c r="BA146" i="9"/>
  <c r="BB146" i="9"/>
  <c r="BC146" i="9"/>
  <c r="BD146" i="9"/>
  <c r="BE146" i="9"/>
  <c r="AW4" i="9"/>
  <c r="AX4" i="9"/>
  <c r="AY4" i="9"/>
  <c r="AZ4" i="9"/>
  <c r="BA4" i="9"/>
  <c r="BB4" i="9"/>
  <c r="BC4" i="9"/>
  <c r="BD4" i="9"/>
  <c r="BE4" i="9"/>
  <c r="AV4" i="9"/>
  <c r="BG4" i="9"/>
  <c r="AK4" i="9"/>
  <c r="AK5" i="9"/>
  <c r="AK6" i="9"/>
  <c r="AK7" i="9"/>
  <c r="AK8" i="9"/>
  <c r="AK9" i="9"/>
  <c r="AK10" i="9"/>
  <c r="AK11" i="9"/>
  <c r="AK12" i="9"/>
  <c r="AK13" i="9"/>
  <c r="AK14" i="9"/>
  <c r="AK15" i="9"/>
  <c r="AK16" i="9"/>
  <c r="AK17" i="9"/>
  <c r="AK18" i="9"/>
  <c r="AK19" i="9"/>
  <c r="AK20" i="9"/>
  <c r="AK21" i="9"/>
  <c r="AK22" i="9"/>
  <c r="AK23" i="9"/>
  <c r="AK24" i="9"/>
  <c r="AK25" i="9"/>
  <c r="AK26" i="9"/>
  <c r="AK27" i="9"/>
  <c r="AK28" i="9"/>
  <c r="AK29" i="9"/>
  <c r="AK30" i="9"/>
  <c r="AK31" i="9"/>
  <c r="AK32" i="9"/>
  <c r="AK33" i="9"/>
  <c r="AK34" i="9"/>
  <c r="AK35" i="9"/>
  <c r="AK36" i="9"/>
  <c r="AK37" i="9"/>
  <c r="AK38" i="9"/>
  <c r="AK39" i="9"/>
  <c r="AK40" i="9"/>
  <c r="AK41" i="9"/>
  <c r="AK42" i="9"/>
  <c r="AK43" i="9"/>
  <c r="AK44" i="9"/>
  <c r="AK45" i="9"/>
  <c r="AK46" i="9"/>
  <c r="AK47" i="9"/>
  <c r="AK48" i="9"/>
  <c r="AK49" i="9"/>
  <c r="AK50" i="9"/>
  <c r="AK51" i="9"/>
  <c r="AK52" i="9"/>
  <c r="AK53" i="9"/>
  <c r="AK54" i="9"/>
  <c r="AK55" i="9"/>
  <c r="AK56" i="9"/>
  <c r="AK57" i="9"/>
  <c r="AK58" i="9"/>
  <c r="AK59" i="9"/>
  <c r="AK60" i="9"/>
  <c r="AK61" i="9"/>
  <c r="AK62" i="9"/>
  <c r="AK63" i="9"/>
  <c r="AK64" i="9"/>
  <c r="AK65" i="9"/>
  <c r="AK66" i="9"/>
  <c r="AK67" i="9"/>
  <c r="AK68" i="9"/>
  <c r="AK69" i="9"/>
  <c r="AK70" i="9"/>
  <c r="AK71" i="9"/>
  <c r="AK72" i="9"/>
  <c r="AK73" i="9"/>
  <c r="AK74" i="9"/>
  <c r="AK75" i="9"/>
  <c r="AK76" i="9"/>
  <c r="AK77" i="9"/>
  <c r="AK78" i="9"/>
  <c r="AK79" i="9"/>
  <c r="AK80" i="9"/>
  <c r="AK81" i="9"/>
  <c r="AK82" i="9"/>
  <c r="AK83" i="9"/>
  <c r="AK84" i="9"/>
  <c r="AK85" i="9"/>
  <c r="AK86" i="9"/>
  <c r="AK87" i="9"/>
  <c r="AK88" i="9"/>
  <c r="AK89" i="9"/>
  <c r="AK90" i="9"/>
  <c r="AK91" i="9"/>
  <c r="AK92" i="9"/>
  <c r="AK93" i="9"/>
  <c r="AK94" i="9"/>
  <c r="AK95" i="9"/>
  <c r="AK96" i="9"/>
  <c r="AK97" i="9"/>
  <c r="AK98" i="9"/>
  <c r="AK99" i="9"/>
  <c r="AK100" i="9"/>
  <c r="AK101" i="9"/>
  <c r="AK102" i="9"/>
  <c r="AK103" i="9"/>
  <c r="AK104" i="9"/>
  <c r="AK105" i="9"/>
  <c r="AK106" i="9"/>
  <c r="AK107" i="9"/>
  <c r="AK108" i="9"/>
  <c r="AK109" i="9"/>
  <c r="AK110" i="9"/>
  <c r="AK111" i="9"/>
  <c r="AK112" i="9"/>
  <c r="AK113" i="9"/>
  <c r="AK114" i="9"/>
  <c r="AK115" i="9"/>
  <c r="AK116" i="9"/>
  <c r="AK117" i="9"/>
  <c r="AK118" i="9"/>
  <c r="AK119" i="9"/>
  <c r="AK120" i="9"/>
  <c r="AK121" i="9"/>
  <c r="AK122" i="9"/>
  <c r="AK123" i="9"/>
  <c r="AK124" i="9"/>
  <c r="AK125" i="9"/>
  <c r="AK126" i="9"/>
  <c r="AK127" i="9"/>
  <c r="AK128" i="9"/>
  <c r="AK129" i="9"/>
  <c r="AK130" i="9"/>
  <c r="AK131" i="9"/>
  <c r="AK132" i="9"/>
  <c r="AK133" i="9"/>
  <c r="AK134" i="9"/>
  <c r="AK135" i="9"/>
  <c r="AK136" i="9"/>
  <c r="AK137" i="9"/>
  <c r="AK138" i="9"/>
  <c r="AK139" i="9"/>
  <c r="AK140" i="9"/>
  <c r="AK141" i="9"/>
  <c r="AK142" i="9"/>
  <c r="AK143" i="9"/>
  <c r="AK144" i="9"/>
  <c r="AK145" i="9"/>
  <c r="AL4" i="9"/>
  <c r="AL5" i="9"/>
  <c r="AL6" i="9"/>
  <c r="AL7" i="9"/>
  <c r="AL8" i="9"/>
  <c r="AL9" i="9"/>
  <c r="AL10" i="9"/>
  <c r="AL11" i="9"/>
  <c r="AL12" i="9"/>
  <c r="AL13" i="9"/>
  <c r="AL14" i="9"/>
  <c r="AL15" i="9"/>
  <c r="AL16" i="9"/>
  <c r="AL17" i="9"/>
  <c r="AL18" i="9"/>
  <c r="AL19" i="9"/>
  <c r="AL20" i="9"/>
  <c r="AL21" i="9"/>
  <c r="AL22" i="9"/>
  <c r="AL23" i="9"/>
  <c r="AL24" i="9"/>
  <c r="AL25" i="9"/>
  <c r="AL26" i="9"/>
  <c r="AL27" i="9"/>
  <c r="AL28" i="9"/>
  <c r="AL29" i="9"/>
  <c r="AL30" i="9"/>
  <c r="AL31" i="9"/>
  <c r="AL32" i="9"/>
  <c r="AL33" i="9"/>
  <c r="AL34" i="9"/>
  <c r="AL35" i="9"/>
  <c r="AL36" i="9"/>
  <c r="AL37" i="9"/>
  <c r="AL38" i="9"/>
  <c r="AL39" i="9"/>
  <c r="AL40" i="9"/>
  <c r="AL41" i="9"/>
  <c r="AL42" i="9"/>
  <c r="AL43" i="9"/>
  <c r="AL44" i="9"/>
  <c r="AL45" i="9"/>
  <c r="AL46" i="9"/>
  <c r="AL47" i="9"/>
  <c r="AL48" i="9"/>
  <c r="AL49" i="9"/>
  <c r="AL50" i="9"/>
  <c r="AL51" i="9"/>
  <c r="AL52" i="9"/>
  <c r="AL53" i="9"/>
  <c r="AL54" i="9"/>
  <c r="AL55" i="9"/>
  <c r="AL56" i="9"/>
  <c r="AL57" i="9"/>
  <c r="AL58" i="9"/>
  <c r="AL59" i="9"/>
  <c r="AL60" i="9"/>
  <c r="AL61" i="9"/>
  <c r="AL62" i="9"/>
  <c r="AL63" i="9"/>
  <c r="AL64" i="9"/>
  <c r="AL65" i="9"/>
  <c r="AL66" i="9"/>
  <c r="AL67" i="9"/>
  <c r="AL68" i="9"/>
  <c r="AL69" i="9"/>
  <c r="AL70" i="9"/>
  <c r="AL71" i="9"/>
  <c r="AL72" i="9"/>
  <c r="AL73" i="9"/>
  <c r="AL74" i="9"/>
  <c r="AL75" i="9"/>
  <c r="AL76" i="9"/>
  <c r="AL77" i="9"/>
  <c r="AL78" i="9"/>
  <c r="AL79" i="9"/>
  <c r="AL80" i="9"/>
  <c r="AL81" i="9"/>
  <c r="AL82" i="9"/>
  <c r="AL83" i="9"/>
  <c r="AL84" i="9"/>
  <c r="AL85" i="9"/>
  <c r="AL86" i="9"/>
  <c r="AL87" i="9"/>
  <c r="AL88" i="9"/>
  <c r="AL89" i="9"/>
  <c r="AL90" i="9"/>
  <c r="AL91" i="9"/>
  <c r="AL92" i="9"/>
  <c r="AL93" i="9"/>
  <c r="AL94" i="9"/>
  <c r="AL95" i="9"/>
  <c r="AL96" i="9"/>
  <c r="AL97" i="9"/>
  <c r="AL98" i="9"/>
  <c r="AL99" i="9"/>
  <c r="AL100" i="9"/>
  <c r="AL101" i="9"/>
  <c r="AL102" i="9"/>
  <c r="AL103" i="9"/>
  <c r="AL104" i="9"/>
  <c r="AL105" i="9"/>
  <c r="AL106" i="9"/>
  <c r="AL107" i="9"/>
  <c r="AL108" i="9"/>
  <c r="AL109" i="9"/>
  <c r="AL110" i="9"/>
  <c r="AL111" i="9"/>
  <c r="AL112" i="9"/>
  <c r="AL113" i="9"/>
  <c r="AL114" i="9"/>
  <c r="AL115" i="9"/>
  <c r="AL116" i="9"/>
  <c r="AL117" i="9"/>
  <c r="AL118" i="9"/>
  <c r="AL119" i="9"/>
  <c r="AL120" i="9"/>
  <c r="AL121" i="9"/>
  <c r="AL122" i="9"/>
  <c r="AL123" i="9"/>
  <c r="AL124" i="9"/>
  <c r="AL125" i="9"/>
  <c r="AL126" i="9"/>
  <c r="AL127" i="9"/>
  <c r="AL128" i="9"/>
  <c r="AL129" i="9"/>
  <c r="AL130" i="9"/>
  <c r="AL131" i="9"/>
  <c r="AL132" i="9"/>
  <c r="AL133" i="9"/>
  <c r="AL134" i="9"/>
  <c r="AL135" i="9"/>
  <c r="AL136" i="9"/>
  <c r="AL137" i="9"/>
  <c r="AL138" i="9"/>
  <c r="AL139" i="9"/>
  <c r="AL140" i="9"/>
  <c r="AL141" i="9"/>
  <c r="AL142" i="9"/>
  <c r="AL143" i="9"/>
  <c r="AL144" i="9"/>
  <c r="AL145" i="9"/>
  <c r="AM4" i="9"/>
  <c r="AM146" i="9" s="1"/>
  <c r="AM5" i="9"/>
  <c r="AM6" i="9"/>
  <c r="AM7" i="9"/>
  <c r="AM8" i="9"/>
  <c r="AM9" i="9"/>
  <c r="AM10" i="9"/>
  <c r="AM11" i="9"/>
  <c r="AM12" i="9"/>
  <c r="AM13" i="9"/>
  <c r="AM14" i="9"/>
  <c r="AM15" i="9"/>
  <c r="AM16" i="9"/>
  <c r="AM17" i="9"/>
  <c r="AM18" i="9"/>
  <c r="AM19" i="9"/>
  <c r="AM20" i="9"/>
  <c r="AM21" i="9"/>
  <c r="AM22" i="9"/>
  <c r="AM23" i="9"/>
  <c r="AM24" i="9"/>
  <c r="AM25" i="9"/>
  <c r="AM26" i="9"/>
  <c r="AM27" i="9"/>
  <c r="AM28" i="9"/>
  <c r="AM29" i="9"/>
  <c r="AM30" i="9"/>
  <c r="AM31" i="9"/>
  <c r="AM32" i="9"/>
  <c r="AM33" i="9"/>
  <c r="AM34" i="9"/>
  <c r="AM35" i="9"/>
  <c r="AM36" i="9"/>
  <c r="AM37" i="9"/>
  <c r="AM38" i="9"/>
  <c r="AM39" i="9"/>
  <c r="AM40" i="9"/>
  <c r="AM41" i="9"/>
  <c r="AM42" i="9"/>
  <c r="AM43" i="9"/>
  <c r="AM44" i="9"/>
  <c r="AM45" i="9"/>
  <c r="AM46" i="9"/>
  <c r="AM47" i="9"/>
  <c r="AM48" i="9"/>
  <c r="AM49" i="9"/>
  <c r="AM50" i="9"/>
  <c r="AM51" i="9"/>
  <c r="AM52" i="9"/>
  <c r="AM53" i="9"/>
  <c r="AM54" i="9"/>
  <c r="AM55" i="9"/>
  <c r="AM56" i="9"/>
  <c r="AM57" i="9"/>
  <c r="AM58" i="9"/>
  <c r="AM59" i="9"/>
  <c r="AM60" i="9"/>
  <c r="AM61" i="9"/>
  <c r="AM62" i="9"/>
  <c r="AM63" i="9"/>
  <c r="AM64" i="9"/>
  <c r="AM65" i="9"/>
  <c r="AM66" i="9"/>
  <c r="AM67" i="9"/>
  <c r="AM68" i="9"/>
  <c r="AM69" i="9"/>
  <c r="AM70" i="9"/>
  <c r="AM71" i="9"/>
  <c r="AM72" i="9"/>
  <c r="AM73" i="9"/>
  <c r="AM74" i="9"/>
  <c r="AM75" i="9"/>
  <c r="AM76" i="9"/>
  <c r="AM77" i="9"/>
  <c r="AM78" i="9"/>
  <c r="AM79" i="9"/>
  <c r="AM80" i="9"/>
  <c r="AM81" i="9"/>
  <c r="AM82" i="9"/>
  <c r="AM83" i="9"/>
  <c r="AM84" i="9"/>
  <c r="AM85" i="9"/>
  <c r="AM86" i="9"/>
  <c r="AM87" i="9"/>
  <c r="AM88" i="9"/>
  <c r="AM89" i="9"/>
  <c r="AM90" i="9"/>
  <c r="AM91" i="9"/>
  <c r="AM92" i="9"/>
  <c r="AM93" i="9"/>
  <c r="AM94" i="9"/>
  <c r="AM95" i="9"/>
  <c r="AM96" i="9"/>
  <c r="AM97" i="9"/>
  <c r="AM98" i="9"/>
  <c r="AM99" i="9"/>
  <c r="AM100" i="9"/>
  <c r="AM101" i="9"/>
  <c r="AM102" i="9"/>
  <c r="AM103" i="9"/>
  <c r="AM104" i="9"/>
  <c r="AM105" i="9"/>
  <c r="AM106" i="9"/>
  <c r="AM107" i="9"/>
  <c r="AM108" i="9"/>
  <c r="AM109" i="9"/>
  <c r="AM110" i="9"/>
  <c r="AM111" i="9"/>
  <c r="AM112" i="9"/>
  <c r="AM113" i="9"/>
  <c r="AM114" i="9"/>
  <c r="AM115" i="9"/>
  <c r="AM116" i="9"/>
  <c r="AM117" i="9"/>
  <c r="AM118" i="9"/>
  <c r="AM119" i="9"/>
  <c r="AM120" i="9"/>
  <c r="AM121" i="9"/>
  <c r="AM122" i="9"/>
  <c r="AM123" i="9"/>
  <c r="AM124" i="9"/>
  <c r="AM125" i="9"/>
  <c r="AM126" i="9"/>
  <c r="AM127" i="9"/>
  <c r="AM128" i="9"/>
  <c r="AM129" i="9"/>
  <c r="AM130" i="9"/>
  <c r="AM131" i="9"/>
  <c r="AM132" i="9"/>
  <c r="AM133" i="9"/>
  <c r="AM134" i="9"/>
  <c r="AM135" i="9"/>
  <c r="AM136" i="9"/>
  <c r="AM137" i="9"/>
  <c r="AM138" i="9"/>
  <c r="AM139" i="9"/>
  <c r="AM140" i="9"/>
  <c r="AM141" i="9"/>
  <c r="AM142" i="9"/>
  <c r="AM143" i="9"/>
  <c r="AM144" i="9"/>
  <c r="AM145" i="9"/>
  <c r="AN4" i="9"/>
  <c r="AN5" i="9"/>
  <c r="AN6" i="9"/>
  <c r="AN7" i="9"/>
  <c r="AN8" i="9"/>
  <c r="AN9" i="9"/>
  <c r="AN10" i="9"/>
  <c r="AN11" i="9"/>
  <c r="AN12" i="9"/>
  <c r="AN13" i="9"/>
  <c r="AN14" i="9"/>
  <c r="AN15" i="9"/>
  <c r="AN16" i="9"/>
  <c r="AN17" i="9"/>
  <c r="AN18" i="9"/>
  <c r="AN19" i="9"/>
  <c r="AN20" i="9"/>
  <c r="AN21" i="9"/>
  <c r="AN22" i="9"/>
  <c r="AN23" i="9"/>
  <c r="AN24" i="9"/>
  <c r="AN25" i="9"/>
  <c r="AN26" i="9"/>
  <c r="AN27" i="9"/>
  <c r="AN28" i="9"/>
  <c r="AN29" i="9"/>
  <c r="AN30" i="9"/>
  <c r="AN31" i="9"/>
  <c r="AN32" i="9"/>
  <c r="AN33" i="9"/>
  <c r="AN34" i="9"/>
  <c r="AN35" i="9"/>
  <c r="AN36" i="9"/>
  <c r="AN37" i="9"/>
  <c r="AN38" i="9"/>
  <c r="AN39" i="9"/>
  <c r="AN40" i="9"/>
  <c r="AN41" i="9"/>
  <c r="AN42" i="9"/>
  <c r="AN43" i="9"/>
  <c r="AN44" i="9"/>
  <c r="AN45" i="9"/>
  <c r="AN46" i="9"/>
  <c r="AN47" i="9"/>
  <c r="AN48" i="9"/>
  <c r="AN49" i="9"/>
  <c r="AN50" i="9"/>
  <c r="AN51" i="9"/>
  <c r="AN52" i="9"/>
  <c r="AN53" i="9"/>
  <c r="AN54" i="9"/>
  <c r="AN55" i="9"/>
  <c r="AN56" i="9"/>
  <c r="AN57" i="9"/>
  <c r="AN58" i="9"/>
  <c r="AN59" i="9"/>
  <c r="AN60" i="9"/>
  <c r="AN61" i="9"/>
  <c r="AN62" i="9"/>
  <c r="AN63" i="9"/>
  <c r="AN64" i="9"/>
  <c r="AN65" i="9"/>
  <c r="AN66" i="9"/>
  <c r="AN67" i="9"/>
  <c r="AN68" i="9"/>
  <c r="AN69" i="9"/>
  <c r="AN70" i="9"/>
  <c r="AN71" i="9"/>
  <c r="AN72" i="9"/>
  <c r="AN73" i="9"/>
  <c r="AN74" i="9"/>
  <c r="AN75" i="9"/>
  <c r="AN76" i="9"/>
  <c r="AN77" i="9"/>
  <c r="AN78" i="9"/>
  <c r="AN79" i="9"/>
  <c r="AN80" i="9"/>
  <c r="AN81" i="9"/>
  <c r="AN82" i="9"/>
  <c r="AN83" i="9"/>
  <c r="AN84" i="9"/>
  <c r="AN85" i="9"/>
  <c r="AN86" i="9"/>
  <c r="AN87" i="9"/>
  <c r="AN88" i="9"/>
  <c r="AN89" i="9"/>
  <c r="AN90" i="9"/>
  <c r="AN91" i="9"/>
  <c r="AN92" i="9"/>
  <c r="AN93" i="9"/>
  <c r="AN94" i="9"/>
  <c r="AN95" i="9"/>
  <c r="AN96" i="9"/>
  <c r="AN97" i="9"/>
  <c r="AN98" i="9"/>
  <c r="AN99" i="9"/>
  <c r="AN100" i="9"/>
  <c r="AN101" i="9"/>
  <c r="AN102" i="9"/>
  <c r="AN103" i="9"/>
  <c r="AN104" i="9"/>
  <c r="AN105" i="9"/>
  <c r="AN106" i="9"/>
  <c r="AN107" i="9"/>
  <c r="AN108" i="9"/>
  <c r="AN109" i="9"/>
  <c r="AN110" i="9"/>
  <c r="AN111" i="9"/>
  <c r="AN112" i="9"/>
  <c r="AN113" i="9"/>
  <c r="AN114" i="9"/>
  <c r="AN115" i="9"/>
  <c r="AN116" i="9"/>
  <c r="AN117" i="9"/>
  <c r="AN118" i="9"/>
  <c r="AN119" i="9"/>
  <c r="AN120" i="9"/>
  <c r="AN121" i="9"/>
  <c r="AN122" i="9"/>
  <c r="AN123" i="9"/>
  <c r="AN124" i="9"/>
  <c r="AN125" i="9"/>
  <c r="AN126" i="9"/>
  <c r="AN127" i="9"/>
  <c r="AN128" i="9"/>
  <c r="AN129" i="9"/>
  <c r="AN130" i="9"/>
  <c r="AN131" i="9"/>
  <c r="AN132" i="9"/>
  <c r="AN133" i="9"/>
  <c r="AN134" i="9"/>
  <c r="AN135" i="9"/>
  <c r="AN136" i="9"/>
  <c r="AN137" i="9"/>
  <c r="AN138" i="9"/>
  <c r="AN139" i="9"/>
  <c r="AN140" i="9"/>
  <c r="AN141" i="9"/>
  <c r="AN142" i="9"/>
  <c r="AN143" i="9"/>
  <c r="AN144" i="9"/>
  <c r="AN145" i="9"/>
  <c r="AO4" i="9"/>
  <c r="AO5" i="9"/>
  <c r="AO6" i="9"/>
  <c r="AO7" i="9"/>
  <c r="AO8" i="9"/>
  <c r="AO9" i="9"/>
  <c r="AO10" i="9"/>
  <c r="AO11" i="9"/>
  <c r="AO12" i="9"/>
  <c r="AO13" i="9"/>
  <c r="AO14" i="9"/>
  <c r="AO15" i="9"/>
  <c r="AO16" i="9"/>
  <c r="AO17" i="9"/>
  <c r="AO18" i="9"/>
  <c r="AO19" i="9"/>
  <c r="AO20" i="9"/>
  <c r="AO21" i="9"/>
  <c r="AO22" i="9"/>
  <c r="AO23" i="9"/>
  <c r="AO24" i="9"/>
  <c r="AO25" i="9"/>
  <c r="AO26" i="9"/>
  <c r="AO27" i="9"/>
  <c r="AO28" i="9"/>
  <c r="AO29" i="9"/>
  <c r="AO30" i="9"/>
  <c r="AO31" i="9"/>
  <c r="AO32" i="9"/>
  <c r="AO33" i="9"/>
  <c r="AO34" i="9"/>
  <c r="AO35" i="9"/>
  <c r="AO36" i="9"/>
  <c r="AO37" i="9"/>
  <c r="AO38" i="9"/>
  <c r="AO39" i="9"/>
  <c r="AO40" i="9"/>
  <c r="AO41" i="9"/>
  <c r="AO42" i="9"/>
  <c r="AO43" i="9"/>
  <c r="AO44" i="9"/>
  <c r="AO45" i="9"/>
  <c r="AO46" i="9"/>
  <c r="AO47" i="9"/>
  <c r="AO48" i="9"/>
  <c r="AO49" i="9"/>
  <c r="AO50" i="9"/>
  <c r="AO51" i="9"/>
  <c r="AO52" i="9"/>
  <c r="AO53" i="9"/>
  <c r="AO54" i="9"/>
  <c r="AO55" i="9"/>
  <c r="AO56" i="9"/>
  <c r="AO57" i="9"/>
  <c r="AO58" i="9"/>
  <c r="AO59" i="9"/>
  <c r="AO60" i="9"/>
  <c r="AO61" i="9"/>
  <c r="AO62" i="9"/>
  <c r="AO63" i="9"/>
  <c r="AO64" i="9"/>
  <c r="AO65" i="9"/>
  <c r="AO66" i="9"/>
  <c r="AO67" i="9"/>
  <c r="AO68" i="9"/>
  <c r="AO69" i="9"/>
  <c r="AO70" i="9"/>
  <c r="AO71" i="9"/>
  <c r="AO72" i="9"/>
  <c r="AO73" i="9"/>
  <c r="AO74" i="9"/>
  <c r="AO75" i="9"/>
  <c r="AO76" i="9"/>
  <c r="AO77" i="9"/>
  <c r="AO78" i="9"/>
  <c r="AO79" i="9"/>
  <c r="AO80" i="9"/>
  <c r="AO81" i="9"/>
  <c r="AO82" i="9"/>
  <c r="AO83" i="9"/>
  <c r="AO84" i="9"/>
  <c r="AO85" i="9"/>
  <c r="AO86" i="9"/>
  <c r="AO87" i="9"/>
  <c r="AO88" i="9"/>
  <c r="AO89" i="9"/>
  <c r="AO90" i="9"/>
  <c r="AO91" i="9"/>
  <c r="AO92" i="9"/>
  <c r="AO93" i="9"/>
  <c r="AO94" i="9"/>
  <c r="AO95" i="9"/>
  <c r="AO96" i="9"/>
  <c r="AO97" i="9"/>
  <c r="AO98" i="9"/>
  <c r="AO99" i="9"/>
  <c r="AO100" i="9"/>
  <c r="AO101" i="9"/>
  <c r="AO102" i="9"/>
  <c r="AO103" i="9"/>
  <c r="AO104" i="9"/>
  <c r="AO105" i="9"/>
  <c r="AO106" i="9"/>
  <c r="AO107" i="9"/>
  <c r="AO108" i="9"/>
  <c r="AO109" i="9"/>
  <c r="AO110" i="9"/>
  <c r="AO111" i="9"/>
  <c r="AO112" i="9"/>
  <c r="AO113" i="9"/>
  <c r="AO114" i="9"/>
  <c r="AO115" i="9"/>
  <c r="AO116" i="9"/>
  <c r="AO117" i="9"/>
  <c r="AO118" i="9"/>
  <c r="AO119" i="9"/>
  <c r="AO120" i="9"/>
  <c r="AO121" i="9"/>
  <c r="AO122" i="9"/>
  <c r="AO123" i="9"/>
  <c r="AO124" i="9"/>
  <c r="AO125" i="9"/>
  <c r="AO126" i="9"/>
  <c r="AO127" i="9"/>
  <c r="AO128" i="9"/>
  <c r="AO129" i="9"/>
  <c r="AO130" i="9"/>
  <c r="AO131" i="9"/>
  <c r="AO132" i="9"/>
  <c r="AO133" i="9"/>
  <c r="AO134" i="9"/>
  <c r="AO135" i="9"/>
  <c r="AO136" i="9"/>
  <c r="AO137" i="9"/>
  <c r="AO138" i="9"/>
  <c r="AO139" i="9"/>
  <c r="AO140" i="9"/>
  <c r="AO141" i="9"/>
  <c r="AO142" i="9"/>
  <c r="AO143" i="9"/>
  <c r="AO144" i="9"/>
  <c r="AO145" i="9"/>
  <c r="AP4" i="9"/>
  <c r="AP5" i="9"/>
  <c r="AP6" i="9"/>
  <c r="AP7" i="9"/>
  <c r="AP8" i="9"/>
  <c r="AP9" i="9"/>
  <c r="AP10" i="9"/>
  <c r="AP11" i="9"/>
  <c r="AP12" i="9"/>
  <c r="AP13" i="9"/>
  <c r="AP14" i="9"/>
  <c r="AP15" i="9"/>
  <c r="AP16" i="9"/>
  <c r="AP17" i="9"/>
  <c r="AP18" i="9"/>
  <c r="AP19" i="9"/>
  <c r="AP20" i="9"/>
  <c r="AP21" i="9"/>
  <c r="AP22" i="9"/>
  <c r="AP23" i="9"/>
  <c r="AP24" i="9"/>
  <c r="AP25" i="9"/>
  <c r="AP26" i="9"/>
  <c r="AP27" i="9"/>
  <c r="AP28" i="9"/>
  <c r="AP29" i="9"/>
  <c r="AP30" i="9"/>
  <c r="AP31" i="9"/>
  <c r="AP32" i="9"/>
  <c r="AP33" i="9"/>
  <c r="AP34" i="9"/>
  <c r="AP35" i="9"/>
  <c r="AP36" i="9"/>
  <c r="AP37" i="9"/>
  <c r="AP38" i="9"/>
  <c r="AP39" i="9"/>
  <c r="AP40" i="9"/>
  <c r="AP41" i="9"/>
  <c r="AP42" i="9"/>
  <c r="AP43" i="9"/>
  <c r="AP44" i="9"/>
  <c r="AP45" i="9"/>
  <c r="AP46" i="9"/>
  <c r="AP47" i="9"/>
  <c r="AP48" i="9"/>
  <c r="AP49" i="9"/>
  <c r="AP50" i="9"/>
  <c r="AP51" i="9"/>
  <c r="AP52" i="9"/>
  <c r="AP53" i="9"/>
  <c r="AP54" i="9"/>
  <c r="AP55" i="9"/>
  <c r="AP56" i="9"/>
  <c r="AP57" i="9"/>
  <c r="AP58" i="9"/>
  <c r="AP59" i="9"/>
  <c r="AP60" i="9"/>
  <c r="AP61" i="9"/>
  <c r="AP62" i="9"/>
  <c r="AP63" i="9"/>
  <c r="AP64" i="9"/>
  <c r="AP65" i="9"/>
  <c r="AP66" i="9"/>
  <c r="AP67" i="9"/>
  <c r="AP68" i="9"/>
  <c r="AP69" i="9"/>
  <c r="AP70" i="9"/>
  <c r="AP71" i="9"/>
  <c r="AP72" i="9"/>
  <c r="AP73" i="9"/>
  <c r="AP74" i="9"/>
  <c r="AP75" i="9"/>
  <c r="AP76" i="9"/>
  <c r="AP77" i="9"/>
  <c r="AP78" i="9"/>
  <c r="AP79" i="9"/>
  <c r="AP80" i="9"/>
  <c r="AP81" i="9"/>
  <c r="AP82" i="9"/>
  <c r="AP83" i="9"/>
  <c r="AP84" i="9"/>
  <c r="AP85" i="9"/>
  <c r="AP86" i="9"/>
  <c r="AP87" i="9"/>
  <c r="AP88" i="9"/>
  <c r="AP89" i="9"/>
  <c r="AP90" i="9"/>
  <c r="AP91" i="9"/>
  <c r="AP92" i="9"/>
  <c r="AP93" i="9"/>
  <c r="AP94" i="9"/>
  <c r="AP95" i="9"/>
  <c r="AP96" i="9"/>
  <c r="AP97" i="9"/>
  <c r="AP98" i="9"/>
  <c r="AP99" i="9"/>
  <c r="AP100" i="9"/>
  <c r="AP101" i="9"/>
  <c r="AP102" i="9"/>
  <c r="AP103" i="9"/>
  <c r="AP104" i="9"/>
  <c r="AP105" i="9"/>
  <c r="AP106" i="9"/>
  <c r="AP107" i="9"/>
  <c r="AP108" i="9"/>
  <c r="AP109" i="9"/>
  <c r="AP110" i="9"/>
  <c r="AP111" i="9"/>
  <c r="AP112" i="9"/>
  <c r="AP113" i="9"/>
  <c r="AP114" i="9"/>
  <c r="AP115" i="9"/>
  <c r="AP116" i="9"/>
  <c r="AP117" i="9"/>
  <c r="AP118" i="9"/>
  <c r="AP119" i="9"/>
  <c r="AP120" i="9"/>
  <c r="AP121" i="9"/>
  <c r="AP122" i="9"/>
  <c r="AP123" i="9"/>
  <c r="AP124" i="9"/>
  <c r="AP125" i="9"/>
  <c r="AP126" i="9"/>
  <c r="AP127" i="9"/>
  <c r="AP128" i="9"/>
  <c r="AP129" i="9"/>
  <c r="AP130" i="9"/>
  <c r="AP131" i="9"/>
  <c r="AP132" i="9"/>
  <c r="AP133" i="9"/>
  <c r="AP134" i="9"/>
  <c r="AP135" i="9"/>
  <c r="AP136" i="9"/>
  <c r="AP137" i="9"/>
  <c r="AP138" i="9"/>
  <c r="AP139" i="9"/>
  <c r="AP140" i="9"/>
  <c r="AP141" i="9"/>
  <c r="AP142" i="9"/>
  <c r="AP143" i="9"/>
  <c r="AP144" i="9"/>
  <c r="AP145" i="9"/>
  <c r="AQ4" i="9"/>
  <c r="AQ5" i="9"/>
  <c r="AQ6" i="9"/>
  <c r="AQ7" i="9"/>
  <c r="AQ8" i="9"/>
  <c r="AQ9" i="9"/>
  <c r="AQ10" i="9"/>
  <c r="AQ11" i="9"/>
  <c r="AQ12" i="9"/>
  <c r="AQ13" i="9"/>
  <c r="AQ14" i="9"/>
  <c r="AQ15" i="9"/>
  <c r="AQ16" i="9"/>
  <c r="AQ17" i="9"/>
  <c r="AQ18" i="9"/>
  <c r="AQ19" i="9"/>
  <c r="AQ20" i="9"/>
  <c r="AQ21" i="9"/>
  <c r="AQ22" i="9"/>
  <c r="AQ23" i="9"/>
  <c r="AQ24" i="9"/>
  <c r="AQ25" i="9"/>
  <c r="AQ26" i="9"/>
  <c r="AQ27" i="9"/>
  <c r="AQ28" i="9"/>
  <c r="AQ29" i="9"/>
  <c r="AQ30" i="9"/>
  <c r="AQ31" i="9"/>
  <c r="AQ32" i="9"/>
  <c r="AQ33" i="9"/>
  <c r="AQ34" i="9"/>
  <c r="AQ35" i="9"/>
  <c r="AQ36" i="9"/>
  <c r="AQ37" i="9"/>
  <c r="AQ38" i="9"/>
  <c r="AQ39" i="9"/>
  <c r="AQ40" i="9"/>
  <c r="AQ41" i="9"/>
  <c r="AQ42" i="9"/>
  <c r="AQ43" i="9"/>
  <c r="AQ44" i="9"/>
  <c r="AQ45" i="9"/>
  <c r="AQ46" i="9"/>
  <c r="AQ47" i="9"/>
  <c r="AQ48" i="9"/>
  <c r="AQ49" i="9"/>
  <c r="AQ50" i="9"/>
  <c r="AQ51" i="9"/>
  <c r="AQ52" i="9"/>
  <c r="AQ53" i="9"/>
  <c r="AQ54" i="9"/>
  <c r="AQ55" i="9"/>
  <c r="AQ56" i="9"/>
  <c r="AQ57" i="9"/>
  <c r="AQ58" i="9"/>
  <c r="AQ59" i="9"/>
  <c r="AQ60" i="9"/>
  <c r="AQ61" i="9"/>
  <c r="AQ62" i="9"/>
  <c r="AQ63" i="9"/>
  <c r="AQ64" i="9"/>
  <c r="AQ65" i="9"/>
  <c r="AQ66" i="9"/>
  <c r="AQ67" i="9"/>
  <c r="AQ68" i="9"/>
  <c r="AQ69" i="9"/>
  <c r="AQ70" i="9"/>
  <c r="AQ71" i="9"/>
  <c r="AQ72" i="9"/>
  <c r="AQ73" i="9"/>
  <c r="AQ74" i="9"/>
  <c r="AQ75" i="9"/>
  <c r="AQ76" i="9"/>
  <c r="AQ77" i="9"/>
  <c r="AQ78" i="9"/>
  <c r="AQ79" i="9"/>
  <c r="AQ80" i="9"/>
  <c r="AQ81" i="9"/>
  <c r="AQ82" i="9"/>
  <c r="AQ83" i="9"/>
  <c r="AQ84" i="9"/>
  <c r="AQ85" i="9"/>
  <c r="AQ86" i="9"/>
  <c r="AQ87" i="9"/>
  <c r="AQ88" i="9"/>
  <c r="AQ89" i="9"/>
  <c r="AQ90" i="9"/>
  <c r="AQ91" i="9"/>
  <c r="AQ92" i="9"/>
  <c r="AQ93" i="9"/>
  <c r="AQ94" i="9"/>
  <c r="AQ95" i="9"/>
  <c r="AQ96" i="9"/>
  <c r="AQ97" i="9"/>
  <c r="AQ98" i="9"/>
  <c r="AQ99" i="9"/>
  <c r="AQ100" i="9"/>
  <c r="AQ101" i="9"/>
  <c r="AQ102" i="9"/>
  <c r="AQ103" i="9"/>
  <c r="AQ104" i="9"/>
  <c r="AQ105" i="9"/>
  <c r="AQ106" i="9"/>
  <c r="AQ107" i="9"/>
  <c r="AQ108" i="9"/>
  <c r="AQ109" i="9"/>
  <c r="AQ110" i="9"/>
  <c r="AQ111" i="9"/>
  <c r="AQ112" i="9"/>
  <c r="AQ113" i="9"/>
  <c r="AQ114" i="9"/>
  <c r="AQ115" i="9"/>
  <c r="AQ116" i="9"/>
  <c r="AQ117" i="9"/>
  <c r="AQ118" i="9"/>
  <c r="AQ119" i="9"/>
  <c r="AQ120" i="9"/>
  <c r="AQ121" i="9"/>
  <c r="AQ122" i="9"/>
  <c r="AQ123" i="9"/>
  <c r="AQ124" i="9"/>
  <c r="AQ125" i="9"/>
  <c r="AQ126" i="9"/>
  <c r="AQ127" i="9"/>
  <c r="AQ128" i="9"/>
  <c r="AQ129" i="9"/>
  <c r="AQ130" i="9"/>
  <c r="AQ131" i="9"/>
  <c r="AQ132" i="9"/>
  <c r="AQ133" i="9"/>
  <c r="AQ134" i="9"/>
  <c r="AQ135" i="9"/>
  <c r="AQ136" i="9"/>
  <c r="AQ137" i="9"/>
  <c r="AQ138" i="9"/>
  <c r="AQ139" i="9"/>
  <c r="AQ140" i="9"/>
  <c r="AQ141" i="9"/>
  <c r="AQ142" i="9"/>
  <c r="AQ143" i="9"/>
  <c r="AQ144" i="9"/>
  <c r="AQ145" i="9"/>
  <c r="AR4" i="9"/>
  <c r="AR5" i="9"/>
  <c r="AR6" i="9"/>
  <c r="AR7" i="9"/>
  <c r="AR8" i="9"/>
  <c r="AR9" i="9"/>
  <c r="AR10" i="9"/>
  <c r="AR11" i="9"/>
  <c r="AR12" i="9"/>
  <c r="AR13" i="9"/>
  <c r="AR14" i="9"/>
  <c r="AR15" i="9"/>
  <c r="AR16" i="9"/>
  <c r="AR17" i="9"/>
  <c r="AR18" i="9"/>
  <c r="AR19" i="9"/>
  <c r="AR20" i="9"/>
  <c r="AR21" i="9"/>
  <c r="AR22" i="9"/>
  <c r="AR23" i="9"/>
  <c r="AR24" i="9"/>
  <c r="AR25" i="9"/>
  <c r="AR26" i="9"/>
  <c r="AR27" i="9"/>
  <c r="AR28" i="9"/>
  <c r="AR29" i="9"/>
  <c r="AR30" i="9"/>
  <c r="AR31" i="9"/>
  <c r="AR32" i="9"/>
  <c r="AR33" i="9"/>
  <c r="AR34" i="9"/>
  <c r="AR35" i="9"/>
  <c r="AR36" i="9"/>
  <c r="AR37" i="9"/>
  <c r="AR38" i="9"/>
  <c r="AR39" i="9"/>
  <c r="AR40" i="9"/>
  <c r="AR41" i="9"/>
  <c r="AR42" i="9"/>
  <c r="AR43" i="9"/>
  <c r="AR44" i="9"/>
  <c r="AR45" i="9"/>
  <c r="AR46" i="9"/>
  <c r="AR47" i="9"/>
  <c r="AR48" i="9"/>
  <c r="AR49" i="9"/>
  <c r="AR50" i="9"/>
  <c r="AR51" i="9"/>
  <c r="AR52" i="9"/>
  <c r="AR53" i="9"/>
  <c r="AR54" i="9"/>
  <c r="AR55" i="9"/>
  <c r="AR56" i="9"/>
  <c r="AR57" i="9"/>
  <c r="AR58" i="9"/>
  <c r="AR59" i="9"/>
  <c r="AR60" i="9"/>
  <c r="AR61" i="9"/>
  <c r="AR62" i="9"/>
  <c r="AR63" i="9"/>
  <c r="AR64" i="9"/>
  <c r="AR65" i="9"/>
  <c r="AR66" i="9"/>
  <c r="AR67" i="9"/>
  <c r="AR68" i="9"/>
  <c r="AR69" i="9"/>
  <c r="AR70" i="9"/>
  <c r="AR71" i="9"/>
  <c r="AR72" i="9"/>
  <c r="AR73" i="9"/>
  <c r="AR74" i="9"/>
  <c r="AR75" i="9"/>
  <c r="AR76" i="9"/>
  <c r="AR77" i="9"/>
  <c r="AR78" i="9"/>
  <c r="AR79" i="9"/>
  <c r="AR80" i="9"/>
  <c r="AR81" i="9"/>
  <c r="AR82" i="9"/>
  <c r="AR83" i="9"/>
  <c r="AR84" i="9"/>
  <c r="AR85" i="9"/>
  <c r="AR86" i="9"/>
  <c r="AR87" i="9"/>
  <c r="AR88" i="9"/>
  <c r="AR89" i="9"/>
  <c r="AR90" i="9"/>
  <c r="AR91" i="9"/>
  <c r="AR92" i="9"/>
  <c r="AR93" i="9"/>
  <c r="AR94" i="9"/>
  <c r="AR95" i="9"/>
  <c r="AR96" i="9"/>
  <c r="AR97" i="9"/>
  <c r="AR98" i="9"/>
  <c r="AR99" i="9"/>
  <c r="AR100" i="9"/>
  <c r="AR101" i="9"/>
  <c r="AR102" i="9"/>
  <c r="AR103" i="9"/>
  <c r="AR104" i="9"/>
  <c r="AR105" i="9"/>
  <c r="AR106" i="9"/>
  <c r="AR107" i="9"/>
  <c r="AR108" i="9"/>
  <c r="AR109" i="9"/>
  <c r="AR110" i="9"/>
  <c r="AR111" i="9"/>
  <c r="AR112" i="9"/>
  <c r="AR113" i="9"/>
  <c r="AR114" i="9"/>
  <c r="AR115" i="9"/>
  <c r="AR116" i="9"/>
  <c r="AR117" i="9"/>
  <c r="AR118" i="9"/>
  <c r="AR119" i="9"/>
  <c r="AR120" i="9"/>
  <c r="AR121" i="9"/>
  <c r="AR122" i="9"/>
  <c r="AR123" i="9"/>
  <c r="AR124" i="9"/>
  <c r="AR125" i="9"/>
  <c r="AR126" i="9"/>
  <c r="AR127" i="9"/>
  <c r="AR128" i="9"/>
  <c r="AR129" i="9"/>
  <c r="AR130" i="9"/>
  <c r="AR131" i="9"/>
  <c r="AR132" i="9"/>
  <c r="AR133" i="9"/>
  <c r="AR134" i="9"/>
  <c r="AR135" i="9"/>
  <c r="AR136" i="9"/>
  <c r="AR137" i="9"/>
  <c r="AR138" i="9"/>
  <c r="AR139" i="9"/>
  <c r="AR140" i="9"/>
  <c r="AR141" i="9"/>
  <c r="AR142" i="9"/>
  <c r="AR143" i="9"/>
  <c r="AR144" i="9"/>
  <c r="AR145" i="9"/>
  <c r="AS4" i="9"/>
  <c r="AS5" i="9"/>
  <c r="AS6" i="9"/>
  <c r="AS7" i="9"/>
  <c r="AS8" i="9"/>
  <c r="AS9" i="9"/>
  <c r="AS10" i="9"/>
  <c r="AS11" i="9"/>
  <c r="AS12" i="9"/>
  <c r="AS13" i="9"/>
  <c r="AS14" i="9"/>
  <c r="AS15" i="9"/>
  <c r="AS16" i="9"/>
  <c r="AS17" i="9"/>
  <c r="AS18" i="9"/>
  <c r="AS19" i="9"/>
  <c r="AS20" i="9"/>
  <c r="AS21" i="9"/>
  <c r="AS22" i="9"/>
  <c r="AS23" i="9"/>
  <c r="AS24" i="9"/>
  <c r="AS25" i="9"/>
  <c r="AS26" i="9"/>
  <c r="AS27" i="9"/>
  <c r="AS28" i="9"/>
  <c r="AS29" i="9"/>
  <c r="AS30" i="9"/>
  <c r="AS31" i="9"/>
  <c r="AS32" i="9"/>
  <c r="AS33" i="9"/>
  <c r="AS34" i="9"/>
  <c r="AS35" i="9"/>
  <c r="AS36" i="9"/>
  <c r="AS37" i="9"/>
  <c r="AS38" i="9"/>
  <c r="AS39" i="9"/>
  <c r="AS40" i="9"/>
  <c r="AS41" i="9"/>
  <c r="AS42" i="9"/>
  <c r="AS43" i="9"/>
  <c r="AS44" i="9"/>
  <c r="AS45" i="9"/>
  <c r="AS46" i="9"/>
  <c r="AS47" i="9"/>
  <c r="AS48" i="9"/>
  <c r="AS49" i="9"/>
  <c r="AS50" i="9"/>
  <c r="AS51" i="9"/>
  <c r="AS52" i="9"/>
  <c r="AS53" i="9"/>
  <c r="AS54" i="9"/>
  <c r="AS55" i="9"/>
  <c r="AS56" i="9"/>
  <c r="AS57" i="9"/>
  <c r="AS58" i="9"/>
  <c r="AS59" i="9"/>
  <c r="AS60" i="9"/>
  <c r="AS61" i="9"/>
  <c r="AS62" i="9"/>
  <c r="AS63" i="9"/>
  <c r="AS64" i="9"/>
  <c r="AS65" i="9"/>
  <c r="AS66" i="9"/>
  <c r="AS67" i="9"/>
  <c r="AS68" i="9"/>
  <c r="AS69" i="9"/>
  <c r="AS70" i="9"/>
  <c r="AS71" i="9"/>
  <c r="AS72" i="9"/>
  <c r="AS73" i="9"/>
  <c r="AS74" i="9"/>
  <c r="AS75" i="9"/>
  <c r="AS76" i="9"/>
  <c r="AS77" i="9"/>
  <c r="AS78" i="9"/>
  <c r="AS79" i="9"/>
  <c r="AS80" i="9"/>
  <c r="AS81" i="9"/>
  <c r="AS82" i="9"/>
  <c r="AS83" i="9"/>
  <c r="AS84" i="9"/>
  <c r="AS85" i="9"/>
  <c r="AS86" i="9"/>
  <c r="AS87" i="9"/>
  <c r="AS88" i="9"/>
  <c r="AS89" i="9"/>
  <c r="AS90" i="9"/>
  <c r="AS91" i="9"/>
  <c r="AS92" i="9"/>
  <c r="AS93" i="9"/>
  <c r="AS94" i="9"/>
  <c r="AS95" i="9"/>
  <c r="AS96" i="9"/>
  <c r="AS97" i="9"/>
  <c r="AS98" i="9"/>
  <c r="AS99" i="9"/>
  <c r="AS100" i="9"/>
  <c r="AS101" i="9"/>
  <c r="AS102" i="9"/>
  <c r="AS103" i="9"/>
  <c r="AS104" i="9"/>
  <c r="AS105" i="9"/>
  <c r="AS106" i="9"/>
  <c r="AS107" i="9"/>
  <c r="AS108" i="9"/>
  <c r="AS109" i="9"/>
  <c r="AS110" i="9"/>
  <c r="AS111" i="9"/>
  <c r="AS112" i="9"/>
  <c r="AS113" i="9"/>
  <c r="AS114" i="9"/>
  <c r="AS115" i="9"/>
  <c r="AS116" i="9"/>
  <c r="AS117" i="9"/>
  <c r="AS118" i="9"/>
  <c r="AS119" i="9"/>
  <c r="AS120" i="9"/>
  <c r="AS121" i="9"/>
  <c r="AS122" i="9"/>
  <c r="AS123" i="9"/>
  <c r="AS124" i="9"/>
  <c r="AS125" i="9"/>
  <c r="AS126" i="9"/>
  <c r="AS127" i="9"/>
  <c r="AS128" i="9"/>
  <c r="AS129" i="9"/>
  <c r="AS130" i="9"/>
  <c r="AS131" i="9"/>
  <c r="AS132" i="9"/>
  <c r="AS133" i="9"/>
  <c r="AS134" i="9"/>
  <c r="AS135" i="9"/>
  <c r="AS136" i="9"/>
  <c r="AS137" i="9"/>
  <c r="AS138" i="9"/>
  <c r="AS139" i="9"/>
  <c r="AS140" i="9"/>
  <c r="AS141" i="9"/>
  <c r="AS142" i="9"/>
  <c r="AS143" i="9"/>
  <c r="AS144" i="9"/>
  <c r="AS145" i="9"/>
  <c r="K4" i="12"/>
  <c r="K5" i="12"/>
  <c r="K6" i="12"/>
  <c r="K124" i="12"/>
  <c r="K242" i="12" s="1"/>
  <c r="K7" i="12"/>
  <c r="K243" i="12" s="1"/>
  <c r="K125" i="12"/>
  <c r="K361" i="12"/>
  <c r="K8" i="12"/>
  <c r="K9" i="12"/>
  <c r="K10" i="12"/>
  <c r="K246" i="12" s="1"/>
  <c r="K11" i="12"/>
  <c r="K129" i="12"/>
  <c r="K12" i="12"/>
  <c r="K13" i="12"/>
  <c r="K367" i="12" s="1"/>
  <c r="K14" i="12"/>
  <c r="K15" i="12"/>
  <c r="K16" i="12"/>
  <c r="K370" i="12" s="1"/>
  <c r="K17" i="12"/>
  <c r="K18" i="12"/>
  <c r="K19" i="12"/>
  <c r="K373" i="12" s="1"/>
  <c r="K20" i="12"/>
  <c r="K374" i="12" s="1"/>
  <c r="K21" i="12"/>
  <c r="K22" i="12"/>
  <c r="K376" i="12" s="1"/>
  <c r="K23" i="12"/>
  <c r="K24" i="12"/>
  <c r="K25" i="12"/>
  <c r="K26" i="12"/>
  <c r="K27" i="12"/>
  <c r="K381" i="12" s="1"/>
  <c r="K28" i="12"/>
  <c r="K29" i="12"/>
  <c r="K383" i="12" s="1"/>
  <c r="K30" i="12"/>
  <c r="K384" i="12"/>
  <c r="K31" i="12"/>
  <c r="K32" i="12"/>
  <c r="K33" i="12"/>
  <c r="K387" i="12" s="1"/>
  <c r="K34" i="12"/>
  <c r="K152" i="12"/>
  <c r="K270" i="12" s="1"/>
  <c r="K35" i="12"/>
  <c r="K36" i="12"/>
  <c r="K37" i="12"/>
  <c r="K391" i="12" s="1"/>
  <c r="K155" i="12"/>
  <c r="K38" i="12"/>
  <c r="K156" i="12"/>
  <c r="K39" i="12"/>
  <c r="K40" i="12"/>
  <c r="K41" i="12"/>
  <c r="K42" i="12"/>
  <c r="K43" i="12"/>
  <c r="K44" i="12"/>
  <c r="K45" i="12"/>
  <c r="K399" i="12" s="1"/>
  <c r="K46" i="12"/>
  <c r="K400" i="12"/>
  <c r="K47" i="12"/>
  <c r="K48" i="12"/>
  <c r="K49" i="12"/>
  <c r="K50" i="12"/>
  <c r="K168" i="12"/>
  <c r="K51" i="12"/>
  <c r="K287" i="12" s="1"/>
  <c r="K52" i="12"/>
  <c r="K53" i="12"/>
  <c r="K407" i="12" s="1"/>
  <c r="K54" i="12"/>
  <c r="K172" i="12"/>
  <c r="K408" i="12"/>
  <c r="K55" i="12"/>
  <c r="K56" i="12"/>
  <c r="K410" i="12" s="1"/>
  <c r="K57" i="12"/>
  <c r="K58" i="12"/>
  <c r="K176" i="12"/>
  <c r="K59" i="12"/>
  <c r="K60" i="12"/>
  <c r="K414" i="12" s="1"/>
  <c r="K61" i="12"/>
  <c r="K415" i="12"/>
  <c r="K62" i="12"/>
  <c r="K416" i="12" s="1"/>
  <c r="K63" i="12"/>
  <c r="K417" i="12" s="1"/>
  <c r="K64" i="12"/>
  <c r="K300" i="12" s="1"/>
  <c r="K65" i="12"/>
  <c r="K66" i="12"/>
  <c r="K67" i="12"/>
  <c r="K68" i="12"/>
  <c r="K69" i="12"/>
  <c r="K70" i="12"/>
  <c r="K71" i="12"/>
  <c r="K72" i="12"/>
  <c r="K308" i="12" s="1"/>
  <c r="K73" i="12"/>
  <c r="K74" i="12"/>
  <c r="K75" i="12"/>
  <c r="K429" i="12" s="1"/>
  <c r="K76" i="12"/>
  <c r="K194" i="12"/>
  <c r="K77" i="12"/>
  <c r="K78" i="12"/>
  <c r="K79" i="12"/>
  <c r="K80" i="12"/>
  <c r="K81" i="12"/>
  <c r="K82" i="12"/>
  <c r="K318" i="12" s="1"/>
  <c r="K83" i="12"/>
  <c r="K84" i="12"/>
  <c r="K202" i="12"/>
  <c r="K85" i="12"/>
  <c r="K86" i="12"/>
  <c r="K87" i="12"/>
  <c r="K88" i="12"/>
  <c r="K89" i="12"/>
  <c r="K90" i="12"/>
  <c r="K444" i="12" s="1"/>
  <c r="K91" i="12"/>
  <c r="K445" i="12"/>
  <c r="K92" i="12"/>
  <c r="K446" i="12" s="1"/>
  <c r="K210" i="12"/>
  <c r="K93" i="12"/>
  <c r="K94" i="12"/>
  <c r="K95" i="12"/>
  <c r="K96" i="12"/>
  <c r="K214" i="12"/>
  <c r="K97" i="12"/>
  <c r="K98" i="12"/>
  <c r="K452" i="12" s="1"/>
  <c r="K99" i="12"/>
  <c r="K100" i="12"/>
  <c r="K454" i="12" s="1"/>
  <c r="K101" i="12"/>
  <c r="K102" i="12"/>
  <c r="K122" i="12"/>
  <c r="K123" i="12"/>
  <c r="K126" i="12"/>
  <c r="K362" i="12" s="1"/>
  <c r="K127" i="12"/>
  <c r="K363" i="12" s="1"/>
  <c r="K128" i="12"/>
  <c r="K130" i="12"/>
  <c r="K131" i="12"/>
  <c r="K249" i="12" s="1"/>
  <c r="K132" i="12"/>
  <c r="K133" i="12"/>
  <c r="K134" i="12"/>
  <c r="K135" i="12"/>
  <c r="K160" i="12"/>
  <c r="K174" i="12"/>
  <c r="K177" i="12"/>
  <c r="K136" i="12"/>
  <c r="K254" i="12" s="1"/>
  <c r="K137" i="12"/>
  <c r="K138" i="12"/>
  <c r="K256" i="12" s="1"/>
  <c r="K139" i="12"/>
  <c r="K140" i="12"/>
  <c r="K141" i="12"/>
  <c r="K142" i="12"/>
  <c r="K143" i="12"/>
  <c r="K144" i="12"/>
  <c r="K262" i="12" s="1"/>
  <c r="K145" i="12"/>
  <c r="K146" i="12"/>
  <c r="K382" i="12" s="1"/>
  <c r="K147" i="12"/>
  <c r="K148" i="12"/>
  <c r="K266" i="12" s="1"/>
  <c r="K149" i="12"/>
  <c r="K150" i="12"/>
  <c r="K151" i="12"/>
  <c r="K153" i="12"/>
  <c r="K271" i="12" s="1"/>
  <c r="K154" i="12"/>
  <c r="K272" i="12" s="1"/>
  <c r="K157" i="12"/>
  <c r="K275" i="12" s="1"/>
  <c r="K158" i="12"/>
  <c r="K159" i="12"/>
  <c r="K161" i="12"/>
  <c r="K162" i="12"/>
  <c r="K163" i="12"/>
  <c r="K164" i="12"/>
  <c r="K282" i="12" s="1"/>
  <c r="K165" i="12"/>
  <c r="K166" i="12"/>
  <c r="K284" i="12" s="1"/>
  <c r="K167" i="12"/>
  <c r="K169" i="12"/>
  <c r="K170" i="12"/>
  <c r="K171" i="12"/>
  <c r="K173" i="12"/>
  <c r="K175" i="12"/>
  <c r="K178" i="12"/>
  <c r="K179" i="12"/>
  <c r="K297" i="12" s="1"/>
  <c r="K180" i="12"/>
  <c r="K181" i="12"/>
  <c r="K182" i="12"/>
  <c r="K183" i="12"/>
  <c r="K184" i="12"/>
  <c r="K185" i="12"/>
  <c r="K186" i="12"/>
  <c r="K187" i="12"/>
  <c r="K305" i="12" s="1"/>
  <c r="K188" i="12"/>
  <c r="K189" i="12"/>
  <c r="K190" i="12"/>
  <c r="K191" i="12"/>
  <c r="K192" i="12"/>
  <c r="K193" i="12"/>
  <c r="K195" i="12"/>
  <c r="K196" i="12"/>
  <c r="K197" i="12"/>
  <c r="K198" i="12"/>
  <c r="K199" i="12"/>
  <c r="K200" i="12"/>
  <c r="K201" i="12"/>
  <c r="K203" i="12"/>
  <c r="K204" i="12"/>
  <c r="K205" i="12"/>
  <c r="K206" i="12"/>
  <c r="K207" i="12"/>
  <c r="K208" i="12"/>
  <c r="K326" i="12" s="1"/>
  <c r="K209" i="12"/>
  <c r="K327" i="12" s="1"/>
  <c r="K211" i="12"/>
  <c r="K329" i="12" s="1"/>
  <c r="K212" i="12"/>
  <c r="K330" i="12" s="1"/>
  <c r="K213" i="12"/>
  <c r="K449" i="12" s="1"/>
  <c r="K215" i="12"/>
  <c r="K216" i="12"/>
  <c r="K217" i="12"/>
  <c r="K218" i="12"/>
  <c r="K219" i="12"/>
  <c r="K220" i="12"/>
  <c r="K338" i="12" s="1"/>
  <c r="J104" i="12"/>
  <c r="J105" i="12"/>
  <c r="J106" i="12"/>
  <c r="J107" i="12"/>
  <c r="J110" i="12"/>
  <c r="J346" i="12" s="1"/>
  <c r="J111" i="12"/>
  <c r="J112" i="12"/>
  <c r="J348" i="12" s="1"/>
  <c r="J113" i="12"/>
  <c r="J222" i="12"/>
  <c r="J223" i="12"/>
  <c r="J224" i="12"/>
  <c r="J230" i="12"/>
  <c r="J235" i="12"/>
  <c r="J225" i="12"/>
  <c r="J228" i="12"/>
  <c r="J229" i="12"/>
  <c r="J231" i="12"/>
  <c r="J467" i="12"/>
  <c r="I104" i="12"/>
  <c r="I105" i="12"/>
  <c r="I106" i="12"/>
  <c r="I108" i="12" s="1"/>
  <c r="I107" i="12"/>
  <c r="I110" i="12"/>
  <c r="I111" i="12"/>
  <c r="I229" i="12"/>
  <c r="I112" i="12"/>
  <c r="I114" i="12" s="1"/>
  <c r="I119" i="12" s="1"/>
  <c r="I113" i="12"/>
  <c r="I222" i="12"/>
  <c r="I223" i="12"/>
  <c r="I224" i="12"/>
  <c r="I225" i="12"/>
  <c r="I228" i="12"/>
  <c r="I346" i="12" s="1"/>
  <c r="I230" i="12"/>
  <c r="I235" i="12" s="1"/>
  <c r="I231" i="12"/>
  <c r="I236" i="12" s="1"/>
  <c r="I354" i="12" s="1"/>
  <c r="H104" i="12"/>
  <c r="H105" i="12"/>
  <c r="H106" i="12"/>
  <c r="H112" i="12"/>
  <c r="H224" i="12"/>
  <c r="H230" i="12"/>
  <c r="H107" i="12"/>
  <c r="H461" i="12" s="1"/>
  <c r="H110" i="12"/>
  <c r="H111" i="12"/>
  <c r="H113" i="12"/>
  <c r="H222" i="12"/>
  <c r="H458" i="12" s="1"/>
  <c r="H223" i="12"/>
  <c r="H225" i="12"/>
  <c r="H236" i="12" s="1"/>
  <c r="H228" i="12"/>
  <c r="H229" i="12"/>
  <c r="H347" i="12" s="1"/>
  <c r="H231" i="12"/>
  <c r="E466" i="12"/>
  <c r="F464" i="12"/>
  <c r="E464" i="12"/>
  <c r="K103" i="12"/>
  <c r="K221" i="12"/>
  <c r="E460" i="12"/>
  <c r="E459" i="12"/>
  <c r="I458" i="12"/>
  <c r="J457" i="12"/>
  <c r="I457" i="12"/>
  <c r="H457" i="12"/>
  <c r="F457" i="12"/>
  <c r="E457" i="12"/>
  <c r="D457" i="12"/>
  <c r="K456" i="12"/>
  <c r="J456" i="12"/>
  <c r="I456" i="12"/>
  <c r="H456" i="12"/>
  <c r="F456" i="12"/>
  <c r="E456" i="12"/>
  <c r="D456" i="12"/>
  <c r="J455" i="12"/>
  <c r="I455" i="12"/>
  <c r="H455" i="12"/>
  <c r="F455" i="12"/>
  <c r="E455" i="12"/>
  <c r="D455" i="12"/>
  <c r="J454" i="12"/>
  <c r="I454" i="12"/>
  <c r="H454" i="12"/>
  <c r="G454" i="12"/>
  <c r="F454" i="12"/>
  <c r="E454" i="12"/>
  <c r="D454" i="12"/>
  <c r="J453" i="12"/>
  <c r="I453" i="12"/>
  <c r="H453" i="12"/>
  <c r="F453" i="12"/>
  <c r="E453" i="12"/>
  <c r="D453" i="12"/>
  <c r="J452" i="12"/>
  <c r="I452" i="12"/>
  <c r="H452" i="12"/>
  <c r="G452" i="12"/>
  <c r="F452" i="12"/>
  <c r="E452" i="12"/>
  <c r="D452" i="12"/>
  <c r="J451" i="12"/>
  <c r="I451" i="12"/>
  <c r="H451" i="12"/>
  <c r="G451" i="12"/>
  <c r="F451" i="12"/>
  <c r="E451" i="12"/>
  <c r="D451" i="12"/>
  <c r="J450" i="12"/>
  <c r="I450" i="12"/>
  <c r="H450" i="12"/>
  <c r="F450" i="12"/>
  <c r="E450" i="12"/>
  <c r="D450" i="12"/>
  <c r="J449" i="12"/>
  <c r="I449" i="12"/>
  <c r="H449" i="12"/>
  <c r="F449" i="12"/>
  <c r="E449" i="12"/>
  <c r="D449" i="12"/>
  <c r="J448" i="12"/>
  <c r="I448" i="12"/>
  <c r="H448" i="12"/>
  <c r="G448" i="12"/>
  <c r="F448" i="12"/>
  <c r="E448" i="12"/>
  <c r="D448" i="12"/>
  <c r="J447" i="12"/>
  <c r="I447" i="12"/>
  <c r="H447" i="12"/>
  <c r="F447" i="12"/>
  <c r="E447" i="12"/>
  <c r="D447" i="12"/>
  <c r="J446" i="12"/>
  <c r="I446" i="12"/>
  <c r="H446" i="12"/>
  <c r="G446" i="12"/>
  <c r="F446" i="12"/>
  <c r="E446" i="12"/>
  <c r="D446" i="12"/>
  <c r="J445" i="12"/>
  <c r="I445" i="12"/>
  <c r="H445" i="12"/>
  <c r="G445" i="12"/>
  <c r="F445" i="12"/>
  <c r="E445" i="12"/>
  <c r="D445" i="12"/>
  <c r="J444" i="12"/>
  <c r="I444" i="12"/>
  <c r="H444" i="12"/>
  <c r="G444" i="12"/>
  <c r="F444" i="12"/>
  <c r="E444" i="12"/>
  <c r="D444" i="12"/>
  <c r="J443" i="12"/>
  <c r="I443" i="12"/>
  <c r="H443" i="12"/>
  <c r="F443" i="12"/>
  <c r="E443" i="12"/>
  <c r="D443" i="12"/>
  <c r="J442" i="12"/>
  <c r="I442" i="12"/>
  <c r="H442" i="12"/>
  <c r="F442" i="12"/>
  <c r="E442" i="12"/>
  <c r="D442" i="12"/>
  <c r="J441" i="12"/>
  <c r="I441" i="12"/>
  <c r="H441" i="12"/>
  <c r="G441" i="12"/>
  <c r="F441" i="12"/>
  <c r="E441" i="12"/>
  <c r="D441" i="12"/>
  <c r="J440" i="12"/>
  <c r="I440" i="12"/>
  <c r="H440" i="12"/>
  <c r="F440" i="12"/>
  <c r="E440" i="12"/>
  <c r="D440" i="12"/>
  <c r="J439" i="12"/>
  <c r="I439" i="12"/>
  <c r="H439" i="12"/>
  <c r="F439" i="12"/>
  <c r="E439" i="12"/>
  <c r="D439" i="12"/>
  <c r="J438" i="12"/>
  <c r="I438" i="12"/>
  <c r="H438" i="12"/>
  <c r="F438" i="12"/>
  <c r="E438" i="12"/>
  <c r="D438" i="12"/>
  <c r="J437" i="12"/>
  <c r="I437" i="12"/>
  <c r="H437" i="12"/>
  <c r="F437" i="12"/>
  <c r="E437" i="12"/>
  <c r="D437" i="12"/>
  <c r="K436" i="12"/>
  <c r="J436" i="12"/>
  <c r="I436" i="12"/>
  <c r="H436" i="12"/>
  <c r="F436" i="12"/>
  <c r="E436" i="12"/>
  <c r="D436" i="12"/>
  <c r="J435" i="12"/>
  <c r="I435" i="12"/>
  <c r="H435" i="12"/>
  <c r="F435" i="12"/>
  <c r="E435" i="12"/>
  <c r="D435" i="12"/>
  <c r="J434" i="12"/>
  <c r="I434" i="12"/>
  <c r="H434" i="12"/>
  <c r="F434" i="12"/>
  <c r="E434" i="12"/>
  <c r="D434" i="12"/>
  <c r="K433" i="12"/>
  <c r="J433" i="12"/>
  <c r="I433" i="12"/>
  <c r="H433" i="12"/>
  <c r="G433" i="12"/>
  <c r="F433" i="12"/>
  <c r="E433" i="12"/>
  <c r="D433" i="12"/>
  <c r="J432" i="12"/>
  <c r="I432" i="12"/>
  <c r="H432" i="12"/>
  <c r="G432" i="12"/>
  <c r="F432" i="12"/>
  <c r="E432" i="12"/>
  <c r="D432" i="12"/>
  <c r="J431" i="12"/>
  <c r="I431" i="12"/>
  <c r="H431" i="12"/>
  <c r="F431" i="12"/>
  <c r="E431" i="12"/>
  <c r="D431" i="12"/>
  <c r="J430" i="12"/>
  <c r="I430" i="12"/>
  <c r="H430" i="12"/>
  <c r="F430" i="12"/>
  <c r="E430" i="12"/>
  <c r="D430" i="12"/>
  <c r="J429" i="12"/>
  <c r="I429" i="12"/>
  <c r="H429" i="12"/>
  <c r="F429" i="12"/>
  <c r="E429" i="12"/>
  <c r="D429" i="12"/>
  <c r="J428" i="12"/>
  <c r="I428" i="12"/>
  <c r="H428" i="12"/>
  <c r="G428" i="12"/>
  <c r="F428" i="12"/>
  <c r="E428" i="12"/>
  <c r="D428" i="12"/>
  <c r="J427" i="12"/>
  <c r="I427" i="12"/>
  <c r="H427" i="12"/>
  <c r="F427" i="12"/>
  <c r="E427" i="12"/>
  <c r="D427" i="12"/>
  <c r="K426" i="12"/>
  <c r="J426" i="12"/>
  <c r="I426" i="12"/>
  <c r="H426" i="12"/>
  <c r="F426" i="12"/>
  <c r="E426" i="12"/>
  <c r="D426" i="12"/>
  <c r="J425" i="12"/>
  <c r="I425" i="12"/>
  <c r="H425" i="12"/>
  <c r="F425" i="12"/>
  <c r="E425" i="12"/>
  <c r="D425" i="12"/>
  <c r="J424" i="12"/>
  <c r="I424" i="12"/>
  <c r="H424" i="12"/>
  <c r="F424" i="12"/>
  <c r="E424" i="12"/>
  <c r="D424" i="12"/>
  <c r="K423" i="12"/>
  <c r="J423" i="12"/>
  <c r="I423" i="12"/>
  <c r="H423" i="12"/>
  <c r="G423" i="12"/>
  <c r="F423" i="12"/>
  <c r="E423" i="12"/>
  <c r="D423" i="12"/>
  <c r="J422" i="12"/>
  <c r="I422" i="12"/>
  <c r="H422" i="12"/>
  <c r="F422" i="12"/>
  <c r="E422" i="12"/>
  <c r="D422" i="12"/>
  <c r="J421" i="12"/>
  <c r="I421" i="12"/>
  <c r="H421" i="12"/>
  <c r="G421" i="12"/>
  <c r="F421" i="12"/>
  <c r="E421" i="12"/>
  <c r="D421" i="12"/>
  <c r="J420" i="12"/>
  <c r="I420" i="12"/>
  <c r="H420" i="12"/>
  <c r="F420" i="12"/>
  <c r="E420" i="12"/>
  <c r="D420" i="12"/>
  <c r="J419" i="12"/>
  <c r="I419" i="12"/>
  <c r="H419" i="12"/>
  <c r="F419" i="12"/>
  <c r="E419" i="12"/>
  <c r="D419" i="12"/>
  <c r="K418" i="12"/>
  <c r="J418" i="12"/>
  <c r="I418" i="12"/>
  <c r="H418" i="12"/>
  <c r="F418" i="12"/>
  <c r="E418" i="12"/>
  <c r="D418" i="12"/>
  <c r="J417" i="12"/>
  <c r="I417" i="12"/>
  <c r="H417" i="12"/>
  <c r="F417" i="12"/>
  <c r="E417" i="12"/>
  <c r="D417" i="12"/>
  <c r="J416" i="12"/>
  <c r="I416" i="12"/>
  <c r="H416" i="12"/>
  <c r="F416" i="12"/>
  <c r="E416" i="12"/>
  <c r="D416" i="12"/>
  <c r="J415" i="12"/>
  <c r="I415" i="12"/>
  <c r="H415" i="12"/>
  <c r="G415" i="12"/>
  <c r="F415" i="12"/>
  <c r="E415" i="12"/>
  <c r="D415" i="12"/>
  <c r="J414" i="12"/>
  <c r="I414" i="12"/>
  <c r="H414" i="12"/>
  <c r="F414" i="12"/>
  <c r="E414" i="12"/>
  <c r="D414" i="12"/>
  <c r="J413" i="12"/>
  <c r="I413" i="12"/>
  <c r="H413" i="12"/>
  <c r="F413" i="12"/>
  <c r="E413" i="12"/>
  <c r="D413" i="12"/>
  <c r="J412" i="12"/>
  <c r="I412" i="12"/>
  <c r="H412" i="12"/>
  <c r="F412" i="12"/>
  <c r="E412" i="12"/>
  <c r="D412" i="12"/>
  <c r="K411" i="12"/>
  <c r="J411" i="12"/>
  <c r="I411" i="12"/>
  <c r="H411" i="12"/>
  <c r="F411" i="12"/>
  <c r="E411" i="12"/>
  <c r="D411" i="12"/>
  <c r="J410" i="12"/>
  <c r="I410" i="12"/>
  <c r="H410" i="12"/>
  <c r="G410" i="12"/>
  <c r="F410" i="12"/>
  <c r="E410" i="12"/>
  <c r="D410" i="12"/>
  <c r="K409" i="12"/>
  <c r="J409" i="12"/>
  <c r="I409" i="12"/>
  <c r="H409" i="12"/>
  <c r="F409" i="12"/>
  <c r="E409" i="12"/>
  <c r="D409" i="12"/>
  <c r="J408" i="12"/>
  <c r="I408" i="12"/>
  <c r="H408" i="12"/>
  <c r="F408" i="12"/>
  <c r="E408" i="12"/>
  <c r="D408" i="12"/>
  <c r="J407" i="12"/>
  <c r="I407" i="12"/>
  <c r="H407" i="12"/>
  <c r="G407" i="12"/>
  <c r="F407" i="12"/>
  <c r="E407" i="12"/>
  <c r="D407" i="12"/>
  <c r="J406" i="12"/>
  <c r="I406" i="12"/>
  <c r="H406" i="12"/>
  <c r="F406" i="12"/>
  <c r="E406" i="12"/>
  <c r="D406" i="12"/>
  <c r="K405" i="12"/>
  <c r="J405" i="12"/>
  <c r="I405" i="12"/>
  <c r="H405" i="12"/>
  <c r="F405" i="12"/>
  <c r="E405" i="12"/>
  <c r="D405" i="12"/>
  <c r="J404" i="12"/>
  <c r="I404" i="12"/>
  <c r="H404" i="12"/>
  <c r="F404" i="12"/>
  <c r="E404" i="12"/>
  <c r="D404" i="12"/>
  <c r="J403" i="12"/>
  <c r="I403" i="12"/>
  <c r="H403" i="12"/>
  <c r="F403" i="12"/>
  <c r="E403" i="12"/>
  <c r="D403" i="12"/>
  <c r="K402" i="12"/>
  <c r="J402" i="12"/>
  <c r="I402" i="12"/>
  <c r="H402" i="12"/>
  <c r="G402" i="12"/>
  <c r="F402" i="12"/>
  <c r="E402" i="12"/>
  <c r="D402" i="12"/>
  <c r="K401" i="12"/>
  <c r="J401" i="12"/>
  <c r="I401" i="12"/>
  <c r="H401" i="12"/>
  <c r="F401" i="12"/>
  <c r="E401" i="12"/>
  <c r="D401" i="12"/>
  <c r="J400" i="12"/>
  <c r="I400" i="12"/>
  <c r="H400" i="12"/>
  <c r="F400" i="12"/>
  <c r="E400" i="12"/>
  <c r="D400" i="12"/>
  <c r="J399" i="12"/>
  <c r="I399" i="12"/>
  <c r="H399" i="12"/>
  <c r="G399" i="12"/>
  <c r="F399" i="12"/>
  <c r="E399" i="12"/>
  <c r="D399" i="12"/>
  <c r="J398" i="12"/>
  <c r="I398" i="12"/>
  <c r="H398" i="12"/>
  <c r="F398" i="12"/>
  <c r="E398" i="12"/>
  <c r="D398" i="12"/>
  <c r="J397" i="12"/>
  <c r="I397" i="12"/>
  <c r="H397" i="12"/>
  <c r="F397" i="12"/>
  <c r="E397" i="12"/>
  <c r="D397" i="12"/>
  <c r="J396" i="12"/>
  <c r="I396" i="12"/>
  <c r="H396" i="12"/>
  <c r="F396" i="12"/>
  <c r="E396" i="12"/>
  <c r="D396" i="12"/>
  <c r="K395" i="12"/>
  <c r="J395" i="12"/>
  <c r="I395" i="12"/>
  <c r="H395" i="12"/>
  <c r="F395" i="12"/>
  <c r="E395" i="12"/>
  <c r="D395" i="12"/>
  <c r="J394" i="12"/>
  <c r="I394" i="12"/>
  <c r="H394" i="12"/>
  <c r="F394" i="12"/>
  <c r="E394" i="12"/>
  <c r="D394" i="12"/>
  <c r="K393" i="12"/>
  <c r="J393" i="12"/>
  <c r="I393" i="12"/>
  <c r="H393" i="12"/>
  <c r="F393" i="12"/>
  <c r="E393" i="12"/>
  <c r="D393" i="12"/>
  <c r="J392" i="12"/>
  <c r="I392" i="12"/>
  <c r="H392" i="12"/>
  <c r="F392" i="12"/>
  <c r="E392" i="12"/>
  <c r="D392" i="12"/>
  <c r="J391" i="12"/>
  <c r="I391" i="12"/>
  <c r="H391" i="12"/>
  <c r="G391" i="12"/>
  <c r="F391" i="12"/>
  <c r="E391" i="12"/>
  <c r="D391" i="12"/>
  <c r="J390" i="12"/>
  <c r="I390" i="12"/>
  <c r="H390" i="12"/>
  <c r="F390" i="12"/>
  <c r="E390" i="12"/>
  <c r="D390" i="12"/>
  <c r="K389" i="12"/>
  <c r="J389" i="12"/>
  <c r="I389" i="12"/>
  <c r="H389" i="12"/>
  <c r="F389" i="12"/>
  <c r="E389" i="12"/>
  <c r="D389" i="12"/>
  <c r="J388" i="12"/>
  <c r="I388" i="12"/>
  <c r="H388" i="12"/>
  <c r="G388" i="12"/>
  <c r="F388" i="12"/>
  <c r="E388" i="12"/>
  <c r="D388" i="12"/>
  <c r="J387" i="12"/>
  <c r="I387" i="12"/>
  <c r="H387" i="12"/>
  <c r="F387" i="12"/>
  <c r="E387" i="12"/>
  <c r="D387" i="12"/>
  <c r="K386" i="12"/>
  <c r="J386" i="12"/>
  <c r="I386" i="12"/>
  <c r="H386" i="12"/>
  <c r="F386" i="12"/>
  <c r="E386" i="12"/>
  <c r="D386" i="12"/>
  <c r="K385" i="12"/>
  <c r="J385" i="12"/>
  <c r="I385" i="12"/>
  <c r="H385" i="12"/>
  <c r="F385" i="12"/>
  <c r="E385" i="12"/>
  <c r="D385" i="12"/>
  <c r="J384" i="12"/>
  <c r="I384" i="12"/>
  <c r="H384" i="12"/>
  <c r="F384" i="12"/>
  <c r="E384" i="12"/>
  <c r="D384" i="12"/>
  <c r="J383" i="12"/>
  <c r="I383" i="12"/>
  <c r="H383" i="12"/>
  <c r="F383" i="12"/>
  <c r="E383" i="12"/>
  <c r="D383" i="12"/>
  <c r="J382" i="12"/>
  <c r="I382" i="12"/>
  <c r="H382" i="12"/>
  <c r="F382" i="12"/>
  <c r="E382" i="12"/>
  <c r="D382" i="12"/>
  <c r="J381" i="12"/>
  <c r="I381" i="12"/>
  <c r="H381" i="12"/>
  <c r="G381" i="12"/>
  <c r="F381" i="12"/>
  <c r="E381" i="12"/>
  <c r="D381" i="12"/>
  <c r="J380" i="12"/>
  <c r="I380" i="12"/>
  <c r="H380" i="12"/>
  <c r="F380" i="12"/>
  <c r="E380" i="12"/>
  <c r="D380" i="12"/>
  <c r="K379" i="12"/>
  <c r="J379" i="12"/>
  <c r="I379" i="12"/>
  <c r="H379" i="12"/>
  <c r="F379" i="12"/>
  <c r="E379" i="12"/>
  <c r="D379" i="12"/>
  <c r="J378" i="12"/>
  <c r="I378" i="12"/>
  <c r="H378" i="12"/>
  <c r="F378" i="12"/>
  <c r="E378" i="12"/>
  <c r="D378" i="12"/>
  <c r="K377" i="12"/>
  <c r="J377" i="12"/>
  <c r="I377" i="12"/>
  <c r="H377" i="12"/>
  <c r="F377" i="12"/>
  <c r="E377" i="12"/>
  <c r="D377" i="12"/>
  <c r="J376" i="12"/>
  <c r="I376" i="12"/>
  <c r="H376" i="12"/>
  <c r="F376" i="12"/>
  <c r="E376" i="12"/>
  <c r="D376" i="12"/>
  <c r="J375" i="12"/>
  <c r="I375" i="12"/>
  <c r="H375" i="12"/>
  <c r="G375" i="12"/>
  <c r="F375" i="12"/>
  <c r="E375" i="12"/>
  <c r="D375" i="12"/>
  <c r="J374" i="12"/>
  <c r="I374" i="12"/>
  <c r="H374" i="12"/>
  <c r="F374" i="12"/>
  <c r="E374" i="12"/>
  <c r="D374" i="12"/>
  <c r="J373" i="12"/>
  <c r="I373" i="12"/>
  <c r="H373" i="12"/>
  <c r="F373" i="12"/>
  <c r="E373" i="12"/>
  <c r="D373" i="12"/>
  <c r="J372" i="12"/>
  <c r="I372" i="12"/>
  <c r="H372" i="12"/>
  <c r="F372" i="12"/>
  <c r="E372" i="12"/>
  <c r="D372" i="12"/>
  <c r="J371" i="12"/>
  <c r="I371" i="12"/>
  <c r="H371" i="12"/>
  <c r="F371" i="12"/>
  <c r="E371" i="12"/>
  <c r="D371" i="12"/>
  <c r="J370" i="12"/>
  <c r="I370" i="12"/>
  <c r="H370" i="12"/>
  <c r="G370" i="12"/>
  <c r="F370" i="12"/>
  <c r="E370" i="12"/>
  <c r="D370" i="12"/>
  <c r="K369" i="12"/>
  <c r="J369" i="12"/>
  <c r="I369" i="12"/>
  <c r="H369" i="12"/>
  <c r="F369" i="12"/>
  <c r="E369" i="12"/>
  <c r="D369" i="12"/>
  <c r="J368" i="12"/>
  <c r="I368" i="12"/>
  <c r="H368" i="12"/>
  <c r="F368" i="12"/>
  <c r="E368" i="12"/>
  <c r="D368" i="12"/>
  <c r="J367" i="12"/>
  <c r="I367" i="12"/>
  <c r="H367" i="12"/>
  <c r="G367" i="12"/>
  <c r="F367" i="12"/>
  <c r="E367" i="12"/>
  <c r="D367" i="12"/>
  <c r="J366" i="12"/>
  <c r="I366" i="12"/>
  <c r="H366" i="12"/>
  <c r="F366" i="12"/>
  <c r="E366" i="12"/>
  <c r="D366" i="12"/>
  <c r="J365" i="12"/>
  <c r="I365" i="12"/>
  <c r="H365" i="12"/>
  <c r="F365" i="12"/>
  <c r="E365" i="12"/>
  <c r="D365" i="12"/>
  <c r="J364" i="12"/>
  <c r="I364" i="12"/>
  <c r="H364" i="12"/>
  <c r="F364" i="12"/>
  <c r="E364" i="12"/>
  <c r="D364" i="12"/>
  <c r="J363" i="12"/>
  <c r="I363" i="12"/>
  <c r="H363" i="12"/>
  <c r="F363" i="12"/>
  <c r="E363" i="12"/>
  <c r="D363" i="12"/>
  <c r="J362" i="12"/>
  <c r="I362" i="12"/>
  <c r="H362" i="12"/>
  <c r="F362" i="12"/>
  <c r="E362" i="12"/>
  <c r="D362" i="12"/>
  <c r="J361" i="12"/>
  <c r="I361" i="12"/>
  <c r="H361" i="12"/>
  <c r="F361" i="12"/>
  <c r="E361" i="12"/>
  <c r="D361" i="12"/>
  <c r="J360" i="12"/>
  <c r="I360" i="12"/>
  <c r="H360" i="12"/>
  <c r="F360" i="12"/>
  <c r="E360" i="12"/>
  <c r="D360" i="12"/>
  <c r="J359" i="12"/>
  <c r="I359" i="12"/>
  <c r="H359" i="12"/>
  <c r="F359" i="12"/>
  <c r="E359" i="12"/>
  <c r="D359" i="12"/>
  <c r="J358" i="12"/>
  <c r="I358" i="12"/>
  <c r="H358" i="12"/>
  <c r="F358" i="12"/>
  <c r="E358" i="12"/>
  <c r="D358" i="12"/>
  <c r="D349" i="12"/>
  <c r="E348" i="12"/>
  <c r="E341" i="12"/>
  <c r="H340" i="12"/>
  <c r="K339" i="12"/>
  <c r="J339" i="12"/>
  <c r="I339" i="12"/>
  <c r="H339" i="12"/>
  <c r="F339" i="12"/>
  <c r="E339" i="12"/>
  <c r="D339" i="12"/>
  <c r="J338" i="12"/>
  <c r="I338" i="12"/>
  <c r="H338" i="12"/>
  <c r="F338" i="12"/>
  <c r="E338" i="12"/>
  <c r="D338" i="12"/>
  <c r="J337" i="12"/>
  <c r="I337" i="12"/>
  <c r="H337" i="12"/>
  <c r="F337" i="12"/>
  <c r="E337" i="12"/>
  <c r="D337" i="12"/>
  <c r="K336" i="12"/>
  <c r="J336" i="12"/>
  <c r="I336" i="12"/>
  <c r="H336" i="12"/>
  <c r="F336" i="12"/>
  <c r="E336" i="12"/>
  <c r="D336" i="12"/>
  <c r="J335" i="12"/>
  <c r="I335" i="12"/>
  <c r="H335" i="12"/>
  <c r="F335" i="12"/>
  <c r="E335" i="12"/>
  <c r="D335" i="12"/>
  <c r="J334" i="12"/>
  <c r="I334" i="12"/>
  <c r="H334" i="12"/>
  <c r="G334" i="12"/>
  <c r="F334" i="12"/>
  <c r="E334" i="12"/>
  <c r="D334" i="12"/>
  <c r="J333" i="12"/>
  <c r="I333" i="12"/>
  <c r="H333" i="12"/>
  <c r="F333" i="12"/>
  <c r="E333" i="12"/>
  <c r="D333" i="12"/>
  <c r="J332" i="12"/>
  <c r="I332" i="12"/>
  <c r="H332" i="12"/>
  <c r="F332" i="12"/>
  <c r="E332" i="12"/>
  <c r="D332" i="12"/>
  <c r="K331" i="12"/>
  <c r="J331" i="12"/>
  <c r="I331" i="12"/>
  <c r="H331" i="12"/>
  <c r="F331" i="12"/>
  <c r="E331" i="12"/>
  <c r="D331" i="12"/>
  <c r="J330" i="12"/>
  <c r="I330" i="12"/>
  <c r="H330" i="12"/>
  <c r="F330" i="12"/>
  <c r="E330" i="12"/>
  <c r="D330" i="12"/>
  <c r="J329" i="12"/>
  <c r="I329" i="12"/>
  <c r="H329" i="12"/>
  <c r="F329" i="12"/>
  <c r="E329" i="12"/>
  <c r="D329" i="12"/>
  <c r="K328" i="12"/>
  <c r="J328" i="12"/>
  <c r="I328" i="12"/>
  <c r="H328" i="12"/>
  <c r="F328" i="12"/>
  <c r="E328" i="12"/>
  <c r="D328" i="12"/>
  <c r="J327" i="12"/>
  <c r="I327" i="12"/>
  <c r="H327" i="12"/>
  <c r="F327" i="12"/>
  <c r="E327" i="12"/>
  <c r="D327" i="12"/>
  <c r="J326" i="12"/>
  <c r="I326" i="12"/>
  <c r="H326" i="12"/>
  <c r="G326" i="12"/>
  <c r="F326" i="12"/>
  <c r="E326" i="12"/>
  <c r="D326" i="12"/>
  <c r="J325" i="12"/>
  <c r="I325" i="12"/>
  <c r="H325" i="12"/>
  <c r="F325" i="12"/>
  <c r="E325" i="12"/>
  <c r="D325" i="12"/>
  <c r="J324" i="12"/>
  <c r="I324" i="12"/>
  <c r="H324" i="12"/>
  <c r="F324" i="12"/>
  <c r="E324" i="12"/>
  <c r="D324" i="12"/>
  <c r="J323" i="12"/>
  <c r="I323" i="12"/>
  <c r="H323" i="12"/>
  <c r="G323" i="12"/>
  <c r="F323" i="12"/>
  <c r="E323" i="12"/>
  <c r="D323" i="12"/>
  <c r="J322" i="12"/>
  <c r="I322" i="12"/>
  <c r="H322" i="12"/>
  <c r="G322" i="12"/>
  <c r="F322" i="12"/>
  <c r="E322" i="12"/>
  <c r="D322" i="12"/>
  <c r="J321" i="12"/>
  <c r="I321" i="12"/>
  <c r="H321" i="12"/>
  <c r="F321" i="12"/>
  <c r="E321" i="12"/>
  <c r="D321" i="12"/>
  <c r="J320" i="12"/>
  <c r="I320" i="12"/>
  <c r="H320" i="12"/>
  <c r="F320" i="12"/>
  <c r="E320" i="12"/>
  <c r="D320" i="12"/>
  <c r="J319" i="12"/>
  <c r="I319" i="12"/>
  <c r="H319" i="12"/>
  <c r="F319" i="12"/>
  <c r="E319" i="12"/>
  <c r="D319" i="12"/>
  <c r="J318" i="12"/>
  <c r="I318" i="12"/>
  <c r="H318" i="12"/>
  <c r="G318" i="12"/>
  <c r="F318" i="12"/>
  <c r="E318" i="12"/>
  <c r="D318" i="12"/>
  <c r="J317" i="12"/>
  <c r="I317" i="12"/>
  <c r="H317" i="12"/>
  <c r="G317" i="12"/>
  <c r="F317" i="12"/>
  <c r="E317" i="12"/>
  <c r="D317" i="12"/>
  <c r="K316" i="12"/>
  <c r="J316" i="12"/>
  <c r="I316" i="12"/>
  <c r="H316" i="12"/>
  <c r="F316" i="12"/>
  <c r="E316" i="12"/>
  <c r="D316" i="12"/>
  <c r="K315" i="12"/>
  <c r="J315" i="12"/>
  <c r="I315" i="12"/>
  <c r="H315" i="12"/>
  <c r="G315" i="12"/>
  <c r="F315" i="12"/>
  <c r="E315" i="12"/>
  <c r="D315" i="12"/>
  <c r="J314" i="12"/>
  <c r="I314" i="12"/>
  <c r="H314" i="12"/>
  <c r="G314" i="12"/>
  <c r="F314" i="12"/>
  <c r="E314" i="12"/>
  <c r="D314" i="12"/>
  <c r="J313" i="12"/>
  <c r="I313" i="12"/>
  <c r="H313" i="12"/>
  <c r="F313" i="12"/>
  <c r="E313" i="12"/>
  <c r="D313" i="12"/>
  <c r="J312" i="12"/>
  <c r="I312" i="12"/>
  <c r="H312" i="12"/>
  <c r="F312" i="12"/>
  <c r="E312" i="12"/>
  <c r="D312" i="12"/>
  <c r="J311" i="12"/>
  <c r="I311" i="12"/>
  <c r="H311" i="12"/>
  <c r="F311" i="12"/>
  <c r="E311" i="12"/>
  <c r="D311" i="12"/>
  <c r="J310" i="12"/>
  <c r="I310" i="12"/>
  <c r="H310" i="12"/>
  <c r="F310" i="12"/>
  <c r="E310" i="12"/>
  <c r="D310" i="12"/>
  <c r="K309" i="12"/>
  <c r="J309" i="12"/>
  <c r="I309" i="12"/>
  <c r="H309" i="12"/>
  <c r="F309" i="12"/>
  <c r="E309" i="12"/>
  <c r="D309" i="12"/>
  <c r="J308" i="12"/>
  <c r="I308" i="12"/>
  <c r="H308" i="12"/>
  <c r="F308" i="12"/>
  <c r="E308" i="12"/>
  <c r="D308" i="12"/>
  <c r="J307" i="12"/>
  <c r="I307" i="12"/>
  <c r="H307" i="12"/>
  <c r="F307" i="12"/>
  <c r="E307" i="12"/>
  <c r="D307" i="12"/>
  <c r="J306" i="12"/>
  <c r="I306" i="12"/>
  <c r="H306" i="12"/>
  <c r="F306" i="12"/>
  <c r="E306" i="12"/>
  <c r="D306" i="12"/>
  <c r="J305" i="12"/>
  <c r="I305" i="12"/>
  <c r="H305" i="12"/>
  <c r="F305" i="12"/>
  <c r="E305" i="12"/>
  <c r="D305" i="12"/>
  <c r="J304" i="12"/>
  <c r="I304" i="12"/>
  <c r="H304" i="12"/>
  <c r="F304" i="12"/>
  <c r="E304" i="12"/>
  <c r="D304" i="12"/>
  <c r="J303" i="12"/>
  <c r="I303" i="12"/>
  <c r="H303" i="12"/>
  <c r="F303" i="12"/>
  <c r="E303" i="12"/>
  <c r="D303" i="12"/>
  <c r="J302" i="12"/>
  <c r="I302" i="12"/>
  <c r="H302" i="12"/>
  <c r="F302" i="12"/>
  <c r="E302" i="12"/>
  <c r="D302" i="12"/>
  <c r="J301" i="12"/>
  <c r="I301" i="12"/>
  <c r="H301" i="12"/>
  <c r="F301" i="12"/>
  <c r="E301" i="12"/>
  <c r="D301" i="12"/>
  <c r="J300" i="12"/>
  <c r="I300" i="12"/>
  <c r="H300" i="12"/>
  <c r="F300" i="12"/>
  <c r="E300" i="12"/>
  <c r="D300" i="12"/>
  <c r="J299" i="12"/>
  <c r="I299" i="12"/>
  <c r="H299" i="12"/>
  <c r="F299" i="12"/>
  <c r="E299" i="12"/>
  <c r="D299" i="12"/>
  <c r="J298" i="12"/>
  <c r="I298" i="12"/>
  <c r="H298" i="12"/>
  <c r="F298" i="12"/>
  <c r="E298" i="12"/>
  <c r="D298" i="12"/>
  <c r="J297" i="12"/>
  <c r="I297" i="12"/>
  <c r="H297" i="12"/>
  <c r="F297" i="12"/>
  <c r="E297" i="12"/>
  <c r="D297" i="12"/>
  <c r="J296" i="12"/>
  <c r="I296" i="12"/>
  <c r="H296" i="12"/>
  <c r="F296" i="12"/>
  <c r="E296" i="12"/>
  <c r="D296" i="12"/>
  <c r="K295" i="12"/>
  <c r="J295" i="12"/>
  <c r="I295" i="12"/>
  <c r="H295" i="12"/>
  <c r="F295" i="12"/>
  <c r="E295" i="12"/>
  <c r="D295" i="12"/>
  <c r="K294" i="12"/>
  <c r="J294" i="12"/>
  <c r="I294" i="12"/>
  <c r="H294" i="12"/>
  <c r="G294" i="12"/>
  <c r="F294" i="12"/>
  <c r="E294" i="12"/>
  <c r="D294" i="12"/>
  <c r="K293" i="12"/>
  <c r="J293" i="12"/>
  <c r="I293" i="12"/>
  <c r="H293" i="12"/>
  <c r="F293" i="12"/>
  <c r="E293" i="12"/>
  <c r="D293" i="12"/>
  <c r="K292" i="12"/>
  <c r="J292" i="12"/>
  <c r="I292" i="12"/>
  <c r="H292" i="12"/>
  <c r="G292" i="12"/>
  <c r="F292" i="12"/>
  <c r="E292" i="12"/>
  <c r="D292" i="12"/>
  <c r="K291" i="12"/>
  <c r="J291" i="12"/>
  <c r="I291" i="12"/>
  <c r="H291" i="12"/>
  <c r="F291" i="12"/>
  <c r="E291" i="12"/>
  <c r="D291" i="12"/>
  <c r="J290" i="12"/>
  <c r="I290" i="12"/>
  <c r="H290" i="12"/>
  <c r="F290" i="12"/>
  <c r="E290" i="12"/>
  <c r="D290" i="12"/>
  <c r="J289" i="12"/>
  <c r="I289" i="12"/>
  <c r="H289" i="12"/>
  <c r="G289" i="12"/>
  <c r="F289" i="12"/>
  <c r="E289" i="12"/>
  <c r="D289" i="12"/>
  <c r="J288" i="12"/>
  <c r="I288" i="12"/>
  <c r="H288" i="12"/>
  <c r="F288" i="12"/>
  <c r="E288" i="12"/>
  <c r="D288" i="12"/>
  <c r="J287" i="12"/>
  <c r="I287" i="12"/>
  <c r="H287" i="12"/>
  <c r="F287" i="12"/>
  <c r="E287" i="12"/>
  <c r="D287" i="12"/>
  <c r="K286" i="12"/>
  <c r="J286" i="12"/>
  <c r="I286" i="12"/>
  <c r="H286" i="12"/>
  <c r="F286" i="12"/>
  <c r="E286" i="12"/>
  <c r="D286" i="12"/>
  <c r="J285" i="12"/>
  <c r="I285" i="12"/>
  <c r="H285" i="12"/>
  <c r="F285" i="12"/>
  <c r="E285" i="12"/>
  <c r="D285" i="12"/>
  <c r="J284" i="12"/>
  <c r="I284" i="12"/>
  <c r="H284" i="12"/>
  <c r="G284" i="12"/>
  <c r="F284" i="12"/>
  <c r="E284" i="12"/>
  <c r="D284" i="12"/>
  <c r="K283" i="12"/>
  <c r="J283" i="12"/>
  <c r="I283" i="12"/>
  <c r="H283" i="12"/>
  <c r="F283" i="12"/>
  <c r="E283" i="12"/>
  <c r="D283" i="12"/>
  <c r="J282" i="12"/>
  <c r="I282" i="12"/>
  <c r="H282" i="12"/>
  <c r="F282" i="12"/>
  <c r="E282" i="12"/>
  <c r="D282" i="12"/>
  <c r="J281" i="12"/>
  <c r="I281" i="12"/>
  <c r="H281" i="12"/>
  <c r="F281" i="12"/>
  <c r="E281" i="12"/>
  <c r="D281" i="12"/>
  <c r="J280" i="12"/>
  <c r="I280" i="12"/>
  <c r="H280" i="12"/>
  <c r="F280" i="12"/>
  <c r="E280" i="12"/>
  <c r="D280" i="12"/>
  <c r="J279" i="12"/>
  <c r="I279" i="12"/>
  <c r="H279" i="12"/>
  <c r="F279" i="12"/>
  <c r="E279" i="12"/>
  <c r="D279" i="12"/>
  <c r="J278" i="12"/>
  <c r="I278" i="12"/>
  <c r="H278" i="12"/>
  <c r="G278" i="12"/>
  <c r="F278" i="12"/>
  <c r="E278" i="12"/>
  <c r="D278" i="12"/>
  <c r="K277" i="12"/>
  <c r="J277" i="12"/>
  <c r="I277" i="12"/>
  <c r="H277" i="12"/>
  <c r="F277" i="12"/>
  <c r="E277" i="12"/>
  <c r="D277" i="12"/>
  <c r="J276" i="12"/>
  <c r="I276" i="12"/>
  <c r="H276" i="12"/>
  <c r="F276" i="12"/>
  <c r="E276" i="12"/>
  <c r="D276" i="12"/>
  <c r="J275" i="12"/>
  <c r="I275" i="12"/>
  <c r="H275" i="12"/>
  <c r="F275" i="12"/>
  <c r="E275" i="12"/>
  <c r="D275" i="12"/>
  <c r="J274" i="12"/>
  <c r="I274" i="12"/>
  <c r="H274" i="12"/>
  <c r="F274" i="12"/>
  <c r="E274" i="12"/>
  <c r="D274" i="12"/>
  <c r="K273" i="12"/>
  <c r="J273" i="12"/>
  <c r="I273" i="12"/>
  <c r="H273" i="12"/>
  <c r="F273" i="12"/>
  <c r="E273" i="12"/>
  <c r="D273" i="12"/>
  <c r="J272" i="12"/>
  <c r="I272" i="12"/>
  <c r="H272" i="12"/>
  <c r="F272" i="12"/>
  <c r="E272" i="12"/>
  <c r="D272" i="12"/>
  <c r="J271" i="12"/>
  <c r="I271" i="12"/>
  <c r="H271" i="12"/>
  <c r="F271" i="12"/>
  <c r="E271" i="12"/>
  <c r="D271" i="12"/>
  <c r="J270" i="12"/>
  <c r="I270" i="12"/>
  <c r="H270" i="12"/>
  <c r="F270" i="12"/>
  <c r="E270" i="12"/>
  <c r="D270" i="12"/>
  <c r="J269" i="12"/>
  <c r="I269" i="12"/>
  <c r="H269" i="12"/>
  <c r="F269" i="12"/>
  <c r="E269" i="12"/>
  <c r="D269" i="12"/>
  <c r="K268" i="12"/>
  <c r="J268" i="12"/>
  <c r="I268" i="12"/>
  <c r="H268" i="12"/>
  <c r="F268" i="12"/>
  <c r="E268" i="12"/>
  <c r="D268" i="12"/>
  <c r="K267" i="12"/>
  <c r="J267" i="12"/>
  <c r="I267" i="12"/>
  <c r="H267" i="12"/>
  <c r="F267" i="12"/>
  <c r="E267" i="12"/>
  <c r="D267" i="12"/>
  <c r="J266" i="12"/>
  <c r="I266" i="12"/>
  <c r="H266" i="12"/>
  <c r="F266" i="12"/>
  <c r="E266" i="12"/>
  <c r="D266" i="12"/>
  <c r="K265" i="12"/>
  <c r="J265" i="12"/>
  <c r="I265" i="12"/>
  <c r="H265" i="12"/>
  <c r="F265" i="12"/>
  <c r="E265" i="12"/>
  <c r="D265" i="12"/>
  <c r="J264" i="12"/>
  <c r="I264" i="12"/>
  <c r="H264" i="12"/>
  <c r="F264" i="12"/>
  <c r="E264" i="12"/>
  <c r="D264" i="12"/>
  <c r="K263" i="12"/>
  <c r="J263" i="12"/>
  <c r="I263" i="12"/>
  <c r="H263" i="12"/>
  <c r="F263" i="12"/>
  <c r="E263" i="12"/>
  <c r="D263" i="12"/>
  <c r="J262" i="12"/>
  <c r="I262" i="12"/>
  <c r="H262" i="12"/>
  <c r="G262" i="12"/>
  <c r="F262" i="12"/>
  <c r="E262" i="12"/>
  <c r="D262" i="12"/>
  <c r="K261" i="12"/>
  <c r="J261" i="12"/>
  <c r="I261" i="12"/>
  <c r="H261" i="12"/>
  <c r="F261" i="12"/>
  <c r="E261" i="12"/>
  <c r="D261" i="12"/>
  <c r="J260" i="12"/>
  <c r="I260" i="12"/>
  <c r="H260" i="12"/>
  <c r="G260" i="12"/>
  <c r="F260" i="12"/>
  <c r="E260" i="12"/>
  <c r="D260" i="12"/>
  <c r="J259" i="12"/>
  <c r="I259" i="12"/>
  <c r="H259" i="12"/>
  <c r="F259" i="12"/>
  <c r="E259" i="12"/>
  <c r="D259" i="12"/>
  <c r="K258" i="12"/>
  <c r="J258" i="12"/>
  <c r="I258" i="12"/>
  <c r="H258" i="12"/>
  <c r="F258" i="12"/>
  <c r="E258" i="12"/>
  <c r="D258" i="12"/>
  <c r="J257" i="12"/>
  <c r="I257" i="12"/>
  <c r="H257" i="12"/>
  <c r="G257" i="12"/>
  <c r="F257" i="12"/>
  <c r="E257" i="12"/>
  <c r="D257" i="12"/>
  <c r="J256" i="12"/>
  <c r="I256" i="12"/>
  <c r="H256" i="12"/>
  <c r="F256" i="12"/>
  <c r="E256" i="12"/>
  <c r="D256" i="12"/>
  <c r="K255" i="12"/>
  <c r="J255" i="12"/>
  <c r="I255" i="12"/>
  <c r="H255" i="12"/>
  <c r="F255" i="12"/>
  <c r="E255" i="12"/>
  <c r="D255" i="12"/>
  <c r="J254" i="12"/>
  <c r="I254" i="12"/>
  <c r="H254" i="12"/>
  <c r="F254" i="12"/>
  <c r="E254" i="12"/>
  <c r="D254" i="12"/>
  <c r="J253" i="12"/>
  <c r="I253" i="12"/>
  <c r="H253" i="12"/>
  <c r="F253" i="12"/>
  <c r="E253" i="12"/>
  <c r="D253" i="12"/>
  <c r="K252" i="12"/>
  <c r="J252" i="12"/>
  <c r="I252" i="12"/>
  <c r="H252" i="12"/>
  <c r="F252" i="12"/>
  <c r="E252" i="12"/>
  <c r="D252" i="12"/>
  <c r="J251" i="12"/>
  <c r="I251" i="12"/>
  <c r="H251" i="12"/>
  <c r="F251" i="12"/>
  <c r="E251" i="12"/>
  <c r="D251" i="12"/>
  <c r="J250" i="12"/>
  <c r="I250" i="12"/>
  <c r="H250" i="12"/>
  <c r="F250" i="12"/>
  <c r="E250" i="12"/>
  <c r="D250" i="12"/>
  <c r="J249" i="12"/>
  <c r="I249" i="12"/>
  <c r="H249" i="12"/>
  <c r="F249" i="12"/>
  <c r="E249" i="12"/>
  <c r="D249" i="12"/>
  <c r="J248" i="12"/>
  <c r="I248" i="12"/>
  <c r="H248" i="12"/>
  <c r="F248" i="12"/>
  <c r="E248" i="12"/>
  <c r="D248" i="12"/>
  <c r="J247" i="12"/>
  <c r="I247" i="12"/>
  <c r="H247" i="12"/>
  <c r="F247" i="12"/>
  <c r="E247" i="12"/>
  <c r="D247" i="12"/>
  <c r="J246" i="12"/>
  <c r="I246" i="12"/>
  <c r="H246" i="12"/>
  <c r="F246" i="12"/>
  <c r="E246" i="12"/>
  <c r="D246" i="12"/>
  <c r="K245" i="12"/>
  <c r="J245" i="12"/>
  <c r="I245" i="12"/>
  <c r="H245" i="12"/>
  <c r="F245" i="12"/>
  <c r="E245" i="12"/>
  <c r="D245" i="12"/>
  <c r="K244" i="12"/>
  <c r="J244" i="12"/>
  <c r="I244" i="12"/>
  <c r="H244" i="12"/>
  <c r="G244" i="12"/>
  <c r="F244" i="12"/>
  <c r="E244" i="12"/>
  <c r="D244" i="12"/>
  <c r="J243" i="12"/>
  <c r="I243" i="12"/>
  <c r="H243" i="12"/>
  <c r="F243" i="12"/>
  <c r="E243" i="12"/>
  <c r="D243" i="12"/>
  <c r="J242" i="12"/>
  <c r="I242" i="12"/>
  <c r="H242" i="12"/>
  <c r="F242" i="12"/>
  <c r="E242" i="12"/>
  <c r="D242" i="12"/>
  <c r="K241" i="12"/>
  <c r="J241" i="12"/>
  <c r="I241" i="12"/>
  <c r="H241" i="12"/>
  <c r="F241" i="12"/>
  <c r="E241" i="12"/>
  <c r="D241" i="12"/>
  <c r="J240" i="12"/>
  <c r="I240" i="12"/>
  <c r="H240" i="12"/>
  <c r="G240" i="12"/>
  <c r="F240" i="12"/>
  <c r="E240" i="12"/>
  <c r="D240" i="12"/>
  <c r="AH4" i="13"/>
  <c r="AH5" i="13"/>
  <c r="AH6" i="13"/>
  <c r="AH22" i="13"/>
  <c r="AH7" i="13"/>
  <c r="AH8" i="13"/>
  <c r="AH9" i="13"/>
  <c r="AH10" i="13"/>
  <c r="AH26" i="13"/>
  <c r="AH11" i="13"/>
  <c r="AH12" i="13"/>
  <c r="AH20" i="13"/>
  <c r="AH21" i="13"/>
  <c r="AH23" i="13"/>
  <c r="AH24" i="13"/>
  <c r="AH25" i="13"/>
  <c r="AH27" i="13"/>
  <c r="AH28" i="13"/>
  <c r="AG14" i="13"/>
  <c r="AG16" i="13"/>
  <c r="AG64" i="13" s="1"/>
  <c r="AG30" i="13"/>
  <c r="AG31" i="13" s="1"/>
  <c r="AG32" i="13"/>
  <c r="AG33" i="13" s="1"/>
  <c r="AF14" i="13"/>
  <c r="AF16" i="13"/>
  <c r="AF30" i="13"/>
  <c r="AF32" i="13"/>
  <c r="AF64" i="13" s="1"/>
  <c r="AE14" i="13"/>
  <c r="AE16" i="13"/>
  <c r="AE30" i="13"/>
  <c r="AE32" i="13"/>
  <c r="AD4" i="13"/>
  <c r="AD5" i="13"/>
  <c r="AD6" i="13"/>
  <c r="AD7" i="13"/>
  <c r="AD8" i="13"/>
  <c r="AD9" i="13"/>
  <c r="AD25" i="13"/>
  <c r="AD10" i="13"/>
  <c r="AD11" i="13"/>
  <c r="AD27" i="13"/>
  <c r="AD59" i="13"/>
  <c r="AD12" i="13"/>
  <c r="AD20" i="13"/>
  <c r="AD21" i="13"/>
  <c r="AD22" i="13"/>
  <c r="AD23" i="13"/>
  <c r="AD24" i="13"/>
  <c r="AD26" i="13"/>
  <c r="AD28" i="13"/>
  <c r="AC14" i="13"/>
  <c r="AC16" i="13"/>
  <c r="AC30" i="13"/>
  <c r="AC32" i="13"/>
  <c r="AB14" i="13"/>
  <c r="AB15" i="13" s="1"/>
  <c r="AB16" i="13"/>
  <c r="AB17" i="13" s="1"/>
  <c r="AB32" i="13"/>
  <c r="AB30" i="13"/>
  <c r="AA14" i="13"/>
  <c r="AA16" i="13"/>
  <c r="AA30" i="13"/>
  <c r="AA32" i="13"/>
  <c r="Z4" i="13"/>
  <c r="Z5" i="13"/>
  <c r="Z6" i="13"/>
  <c r="Z7" i="13"/>
  <c r="Z8" i="13"/>
  <c r="Z22" i="13"/>
  <c r="Z9" i="13"/>
  <c r="Z10" i="13"/>
  <c r="Z26" i="13"/>
  <c r="Z58" i="13" s="1"/>
  <c r="Z11" i="13"/>
  <c r="Z12" i="13"/>
  <c r="Z20" i="13"/>
  <c r="Z21" i="13"/>
  <c r="Z23" i="13"/>
  <c r="Z24" i="13"/>
  <c r="Z25" i="13"/>
  <c r="Z27" i="13"/>
  <c r="Z43" i="13" s="1"/>
  <c r="Z28" i="13"/>
  <c r="Y14" i="13"/>
  <c r="Y62" i="13" s="1"/>
  <c r="Y30" i="13"/>
  <c r="Y16" i="13"/>
  <c r="Y32" i="13"/>
  <c r="X14" i="13"/>
  <c r="X16" i="13"/>
  <c r="X30" i="13"/>
  <c r="X46" i="13" s="1"/>
  <c r="X32" i="13"/>
  <c r="W14" i="13"/>
  <c r="W16" i="13"/>
  <c r="W30" i="13"/>
  <c r="W33" i="13" s="1"/>
  <c r="W32" i="13"/>
  <c r="V4" i="13"/>
  <c r="V52" i="13" s="1"/>
  <c r="V5" i="13"/>
  <c r="V21" i="13"/>
  <c r="V6" i="13"/>
  <c r="V22" i="13"/>
  <c r="V7" i="13"/>
  <c r="V8" i="13"/>
  <c r="V9" i="13"/>
  <c r="V25" i="13"/>
  <c r="V10" i="13"/>
  <c r="V11" i="13"/>
  <c r="V12" i="13"/>
  <c r="V20" i="13"/>
  <c r="V23" i="13"/>
  <c r="V39" i="13" s="1"/>
  <c r="V24" i="13"/>
  <c r="V26" i="13"/>
  <c r="V27" i="13"/>
  <c r="V59" i="13" s="1"/>
  <c r="V28" i="13"/>
  <c r="U14" i="13"/>
  <c r="U16" i="13"/>
  <c r="U30" i="13"/>
  <c r="U32" i="13"/>
  <c r="T14" i="13"/>
  <c r="T15" i="13"/>
  <c r="T30" i="13"/>
  <c r="T31" i="13" s="1"/>
  <c r="T16" i="13"/>
  <c r="T17" i="13" s="1"/>
  <c r="T32" i="13"/>
  <c r="S14" i="13"/>
  <c r="S15" i="13" s="1"/>
  <c r="S16" i="13"/>
  <c r="S64" i="13" s="1"/>
  <c r="S30" i="13"/>
  <c r="S31" i="13" s="1"/>
  <c r="S32" i="13"/>
  <c r="R4" i="13"/>
  <c r="R5" i="13"/>
  <c r="R6" i="13"/>
  <c r="R22" i="13"/>
  <c r="R7" i="13"/>
  <c r="R8" i="13"/>
  <c r="R9" i="13"/>
  <c r="R57" i="13" s="1"/>
  <c r="R10" i="13"/>
  <c r="R58" i="13" s="1"/>
  <c r="R26" i="13"/>
  <c r="R11" i="13"/>
  <c r="R12" i="13"/>
  <c r="R20" i="13"/>
  <c r="R21" i="13"/>
  <c r="R23" i="13"/>
  <c r="R24" i="13"/>
  <c r="R25" i="13"/>
  <c r="R27" i="13"/>
  <c r="R43" i="13" s="1"/>
  <c r="R28" i="13"/>
  <c r="Q14" i="13"/>
  <c r="Q16" i="13"/>
  <c r="Q30" i="13"/>
  <c r="Q31" i="13" s="1"/>
  <c r="Q47" i="13" s="1"/>
  <c r="Q32" i="13"/>
  <c r="P14" i="13"/>
  <c r="P16" i="13"/>
  <c r="P30" i="13"/>
  <c r="P32" i="13"/>
  <c r="O14" i="13"/>
  <c r="O16" i="13"/>
  <c r="O30" i="13"/>
  <c r="O32" i="13"/>
  <c r="N4" i="13"/>
  <c r="N5" i="13"/>
  <c r="N6" i="13"/>
  <c r="N7" i="13"/>
  <c r="N8" i="13"/>
  <c r="N40" i="13" s="1"/>
  <c r="N9" i="13"/>
  <c r="N25" i="13"/>
  <c r="N57" i="13" s="1"/>
  <c r="N10" i="13"/>
  <c r="N58" i="13" s="1"/>
  <c r="N26" i="13"/>
  <c r="N11" i="13"/>
  <c r="N12" i="13"/>
  <c r="N20" i="13"/>
  <c r="N21" i="13"/>
  <c r="N32" i="13" s="1"/>
  <c r="N22" i="13"/>
  <c r="N54" i="13" s="1"/>
  <c r="N23" i="13"/>
  <c r="N24" i="13"/>
  <c r="N27" i="13"/>
  <c r="N28" i="13"/>
  <c r="M14" i="13"/>
  <c r="M16" i="13"/>
  <c r="M30" i="13"/>
  <c r="M32" i="13"/>
  <c r="L14" i="13"/>
  <c r="L16" i="13"/>
  <c r="L17" i="13" s="1"/>
  <c r="L32" i="13"/>
  <c r="L30" i="13"/>
  <c r="L31" i="13" s="1"/>
  <c r="K14" i="13"/>
  <c r="K16" i="13"/>
  <c r="K30" i="13"/>
  <c r="K31" i="13" s="1"/>
  <c r="K32" i="13"/>
  <c r="J4" i="13"/>
  <c r="J5" i="13"/>
  <c r="J6" i="13"/>
  <c r="J22" i="13"/>
  <c r="J7" i="13"/>
  <c r="J39" i="13" s="1"/>
  <c r="J8" i="13"/>
  <c r="J56" i="13" s="1"/>
  <c r="J9" i="13"/>
  <c r="J10" i="13"/>
  <c r="J58" i="13" s="1"/>
  <c r="J26" i="13"/>
  <c r="J42" i="13" s="1"/>
  <c r="J11" i="13"/>
  <c r="J12" i="13"/>
  <c r="J20" i="13"/>
  <c r="J21" i="13"/>
  <c r="J23" i="13"/>
  <c r="J24" i="13"/>
  <c r="J38" i="13"/>
  <c r="J25" i="13"/>
  <c r="J27" i="13"/>
  <c r="J43" i="13" s="1"/>
  <c r="J28" i="13"/>
  <c r="I14" i="13"/>
  <c r="I30" i="13"/>
  <c r="I16" i="13"/>
  <c r="I32" i="13"/>
  <c r="H14" i="13"/>
  <c r="H16" i="13"/>
  <c r="H32" i="13"/>
  <c r="H64" i="13" s="1"/>
  <c r="H30" i="13"/>
  <c r="G14" i="13"/>
  <c r="G16" i="13"/>
  <c r="G32" i="13"/>
  <c r="G48" i="13"/>
  <c r="G30" i="13"/>
  <c r="G33" i="13"/>
  <c r="W64" i="13"/>
  <c r="G64" i="13"/>
  <c r="C64" i="13"/>
  <c r="AH13" i="13"/>
  <c r="AH29" i="13"/>
  <c r="AG15" i="13"/>
  <c r="AG63" i="13" s="1"/>
  <c r="AE31" i="13"/>
  <c r="AD13" i="13"/>
  <c r="AD29" i="13"/>
  <c r="Z13" i="13"/>
  <c r="Z29" i="13"/>
  <c r="Y31" i="13"/>
  <c r="V13" i="13"/>
  <c r="V61" i="13" s="1"/>
  <c r="V29" i="13"/>
  <c r="U31" i="13"/>
  <c r="R13" i="13"/>
  <c r="R29" i="13"/>
  <c r="Q15" i="13"/>
  <c r="Q63" i="13"/>
  <c r="N13" i="13"/>
  <c r="N29" i="13"/>
  <c r="L15" i="13"/>
  <c r="L63" i="13" s="1"/>
  <c r="J13" i="13"/>
  <c r="J29" i="13"/>
  <c r="I31" i="13"/>
  <c r="G31" i="13"/>
  <c r="D63" i="13"/>
  <c r="AI62" i="13"/>
  <c r="AG62" i="13"/>
  <c r="D62" i="13"/>
  <c r="AK61" i="13"/>
  <c r="AJ61" i="13"/>
  <c r="AI61" i="13"/>
  <c r="AG61" i="13"/>
  <c r="AF61" i="13"/>
  <c r="AE61" i="13"/>
  <c r="AC61" i="13"/>
  <c r="AB61" i="13"/>
  <c r="AA61" i="13"/>
  <c r="Y61" i="13"/>
  <c r="X61" i="13"/>
  <c r="W61" i="13"/>
  <c r="U61" i="13"/>
  <c r="T61" i="13"/>
  <c r="S61" i="13"/>
  <c r="Q61" i="13"/>
  <c r="P61" i="13"/>
  <c r="O61" i="13"/>
  <c r="M61" i="13"/>
  <c r="L61" i="13"/>
  <c r="K61" i="13"/>
  <c r="J61" i="13"/>
  <c r="I61" i="13"/>
  <c r="H61" i="13"/>
  <c r="G61" i="13"/>
  <c r="F61" i="13"/>
  <c r="E61" i="13"/>
  <c r="D61" i="13"/>
  <c r="C61" i="13"/>
  <c r="AL60" i="13"/>
  <c r="AK60" i="13"/>
  <c r="AJ60" i="13"/>
  <c r="AI60" i="13"/>
  <c r="AG60" i="13"/>
  <c r="AF60" i="13"/>
  <c r="AE60" i="13"/>
  <c r="AC60" i="13"/>
  <c r="AB60" i="13"/>
  <c r="AA60" i="13"/>
  <c r="Y60" i="13"/>
  <c r="X60" i="13"/>
  <c r="W60" i="13"/>
  <c r="U60" i="13"/>
  <c r="T60" i="13"/>
  <c r="S60" i="13"/>
  <c r="Q60" i="13"/>
  <c r="P60" i="13"/>
  <c r="O60" i="13"/>
  <c r="M60" i="13"/>
  <c r="L60" i="13"/>
  <c r="K60" i="13"/>
  <c r="I60" i="13"/>
  <c r="H60" i="13"/>
  <c r="G60" i="13"/>
  <c r="F60" i="13"/>
  <c r="E60" i="13"/>
  <c r="D60" i="13"/>
  <c r="C60" i="13"/>
  <c r="AK59" i="13"/>
  <c r="AJ59" i="13"/>
  <c r="AI59" i="13"/>
  <c r="AG59" i="13"/>
  <c r="AF59" i="13"/>
  <c r="AE59" i="13"/>
  <c r="AC59" i="13"/>
  <c r="AB59" i="13"/>
  <c r="AA59" i="13"/>
  <c r="Z59" i="13"/>
  <c r="Y59" i="13"/>
  <c r="X59" i="13"/>
  <c r="W59" i="13"/>
  <c r="U59" i="13"/>
  <c r="T59" i="13"/>
  <c r="S59" i="13"/>
  <c r="R59" i="13"/>
  <c r="Q59" i="13"/>
  <c r="P59" i="13"/>
  <c r="O59" i="13"/>
  <c r="M59" i="13"/>
  <c r="L59" i="13"/>
  <c r="K59" i="13"/>
  <c r="I59" i="13"/>
  <c r="H59" i="13"/>
  <c r="G59" i="13"/>
  <c r="F59" i="13"/>
  <c r="E59" i="13"/>
  <c r="D59" i="13"/>
  <c r="C59" i="13"/>
  <c r="AL58" i="13"/>
  <c r="AK58" i="13"/>
  <c r="AJ58" i="13"/>
  <c r="AI58" i="13"/>
  <c r="AG58" i="13"/>
  <c r="AF58" i="13"/>
  <c r="AE58" i="13"/>
  <c r="AC58" i="13"/>
  <c r="AB58" i="13"/>
  <c r="AA58" i="13"/>
  <c r="Y58" i="13"/>
  <c r="X58" i="13"/>
  <c r="W58" i="13"/>
  <c r="U58" i="13"/>
  <c r="T58" i="13"/>
  <c r="S58" i="13"/>
  <c r="Q58" i="13"/>
  <c r="P58" i="13"/>
  <c r="O58" i="13"/>
  <c r="M58" i="13"/>
  <c r="L58" i="13"/>
  <c r="K58" i="13"/>
  <c r="I58" i="13"/>
  <c r="H58" i="13"/>
  <c r="G58" i="13"/>
  <c r="E58" i="13"/>
  <c r="D58" i="13"/>
  <c r="C58" i="13"/>
  <c r="AK57" i="13"/>
  <c r="AJ57" i="13"/>
  <c r="AI57" i="13"/>
  <c r="AG57" i="13"/>
  <c r="AF57" i="13"/>
  <c r="AE57" i="13"/>
  <c r="AC57" i="13"/>
  <c r="AB57" i="13"/>
  <c r="AA57" i="13"/>
  <c r="Y57" i="13"/>
  <c r="X57" i="13"/>
  <c r="W57" i="13"/>
  <c r="U57" i="13"/>
  <c r="T57" i="13"/>
  <c r="S57" i="13"/>
  <c r="Q57" i="13"/>
  <c r="P57" i="13"/>
  <c r="O57" i="13"/>
  <c r="M57" i="13"/>
  <c r="L57" i="13"/>
  <c r="K57" i="13"/>
  <c r="I57" i="13"/>
  <c r="H57" i="13"/>
  <c r="G57" i="13"/>
  <c r="F57" i="13"/>
  <c r="E57" i="13"/>
  <c r="D57" i="13"/>
  <c r="C57" i="13"/>
  <c r="AK56" i="13"/>
  <c r="AJ56" i="13"/>
  <c r="AI56" i="13"/>
  <c r="AG56" i="13"/>
  <c r="AF56" i="13"/>
  <c r="AE56" i="13"/>
  <c r="AC56" i="13"/>
  <c r="AB56" i="13"/>
  <c r="AA56" i="13"/>
  <c r="Y56" i="13"/>
  <c r="X56" i="13"/>
  <c r="W56" i="13"/>
  <c r="U56" i="13"/>
  <c r="T56" i="13"/>
  <c r="S56" i="13"/>
  <c r="Q56" i="13"/>
  <c r="P56" i="13"/>
  <c r="O56" i="13"/>
  <c r="M56" i="13"/>
  <c r="L56" i="13"/>
  <c r="K56" i="13"/>
  <c r="I56" i="13"/>
  <c r="H56" i="13"/>
  <c r="G56" i="13"/>
  <c r="E56" i="13"/>
  <c r="D56" i="13"/>
  <c r="C56" i="13"/>
  <c r="AL55" i="13"/>
  <c r="AK55" i="13"/>
  <c r="AJ55" i="13"/>
  <c r="AI55" i="13"/>
  <c r="AG55" i="13"/>
  <c r="AF55" i="13"/>
  <c r="AE55" i="13"/>
  <c r="AC55" i="13"/>
  <c r="AB55" i="13"/>
  <c r="AA55" i="13"/>
  <c r="Y55" i="13"/>
  <c r="X55" i="13"/>
  <c r="W55" i="13"/>
  <c r="U55" i="13"/>
  <c r="T55" i="13"/>
  <c r="S55" i="13"/>
  <c r="Q55" i="13"/>
  <c r="P55" i="13"/>
  <c r="O55" i="13"/>
  <c r="M55" i="13"/>
  <c r="L55" i="13"/>
  <c r="K55" i="13"/>
  <c r="J55" i="13"/>
  <c r="I55" i="13"/>
  <c r="H55" i="13"/>
  <c r="G55" i="13"/>
  <c r="E55" i="13"/>
  <c r="D55" i="13"/>
  <c r="C55" i="13"/>
  <c r="AK54" i="13"/>
  <c r="AJ54" i="13"/>
  <c r="AI54" i="13"/>
  <c r="AG54" i="13"/>
  <c r="AF54" i="13"/>
  <c r="AE54" i="13"/>
  <c r="AC54" i="13"/>
  <c r="AB54" i="13"/>
  <c r="AA54" i="13"/>
  <c r="Y54" i="13"/>
  <c r="X54" i="13"/>
  <c r="W54" i="13"/>
  <c r="U54" i="13"/>
  <c r="T54" i="13"/>
  <c r="S54" i="13"/>
  <c r="Q54" i="13"/>
  <c r="P54" i="13"/>
  <c r="O54" i="13"/>
  <c r="M54" i="13"/>
  <c r="L54" i="13"/>
  <c r="K54" i="13"/>
  <c r="I54" i="13"/>
  <c r="H54" i="13"/>
  <c r="G54" i="13"/>
  <c r="E54" i="13"/>
  <c r="D54" i="13"/>
  <c r="C54" i="13"/>
  <c r="AK53" i="13"/>
  <c r="AJ53" i="13"/>
  <c r="AI53" i="13"/>
  <c r="AG53" i="13"/>
  <c r="AF53" i="13"/>
  <c r="AE53" i="13"/>
  <c r="AC53" i="13"/>
  <c r="AB53" i="13"/>
  <c r="AA53" i="13"/>
  <c r="Y53" i="13"/>
  <c r="X53" i="13"/>
  <c r="W53" i="13"/>
  <c r="U53" i="13"/>
  <c r="T53" i="13"/>
  <c r="S53" i="13"/>
  <c r="Q53" i="13"/>
  <c r="P53" i="13"/>
  <c r="O53" i="13"/>
  <c r="M53" i="13"/>
  <c r="L53" i="13"/>
  <c r="K53" i="13"/>
  <c r="I53" i="13"/>
  <c r="H53" i="13"/>
  <c r="G53" i="13"/>
  <c r="F53" i="13"/>
  <c r="E53" i="13"/>
  <c r="D53" i="13"/>
  <c r="C53" i="13"/>
  <c r="AL52" i="13"/>
  <c r="AK52" i="13"/>
  <c r="AJ52" i="13"/>
  <c r="AI52" i="13"/>
  <c r="AG52" i="13"/>
  <c r="AF52" i="13"/>
  <c r="AE52" i="13"/>
  <c r="AC52" i="13"/>
  <c r="AB52" i="13"/>
  <c r="AA52" i="13"/>
  <c r="Y52" i="13"/>
  <c r="X52" i="13"/>
  <c r="W52" i="13"/>
  <c r="U52" i="13"/>
  <c r="T52" i="13"/>
  <c r="S52" i="13"/>
  <c r="Q52" i="13"/>
  <c r="P52" i="13"/>
  <c r="O52" i="13"/>
  <c r="N52" i="13"/>
  <c r="M52" i="13"/>
  <c r="L52" i="13"/>
  <c r="K52" i="13"/>
  <c r="I52" i="13"/>
  <c r="H52" i="13"/>
  <c r="G52" i="13"/>
  <c r="E52" i="13"/>
  <c r="D52" i="13"/>
  <c r="C52" i="13"/>
  <c r="W48" i="13"/>
  <c r="AJ46" i="13"/>
  <c r="AI46" i="13"/>
  <c r="U46" i="13"/>
  <c r="Q46" i="13"/>
  <c r="D46" i="13"/>
  <c r="C46" i="13"/>
  <c r="AK45" i="13"/>
  <c r="AJ45" i="13"/>
  <c r="AI45" i="13"/>
  <c r="AG45" i="13"/>
  <c r="AF45" i="13"/>
  <c r="AE45" i="13"/>
  <c r="AC45" i="13"/>
  <c r="AB45" i="13"/>
  <c r="AA45" i="13"/>
  <c r="Y45" i="13"/>
  <c r="X45" i="13"/>
  <c r="W45" i="13"/>
  <c r="U45" i="13"/>
  <c r="T45" i="13"/>
  <c r="S45" i="13"/>
  <c r="Q45" i="13"/>
  <c r="P45" i="13"/>
  <c r="O45" i="13"/>
  <c r="M45" i="13"/>
  <c r="L45" i="13"/>
  <c r="K45" i="13"/>
  <c r="I45" i="13"/>
  <c r="H45" i="13"/>
  <c r="G45" i="13"/>
  <c r="F45" i="13"/>
  <c r="E45" i="13"/>
  <c r="D45" i="13"/>
  <c r="C45" i="13"/>
  <c r="AK44" i="13"/>
  <c r="AJ44" i="13"/>
  <c r="AI44" i="13"/>
  <c r="AG44" i="13"/>
  <c r="AF44" i="13"/>
  <c r="AE44" i="13"/>
  <c r="AC44" i="13"/>
  <c r="AB44" i="13"/>
  <c r="AA44" i="13"/>
  <c r="Y44" i="13"/>
  <c r="X44" i="13"/>
  <c r="W44" i="13"/>
  <c r="V44" i="13"/>
  <c r="U44" i="13"/>
  <c r="T44" i="13"/>
  <c r="S44" i="13"/>
  <c r="Q44" i="13"/>
  <c r="P44" i="13"/>
  <c r="O44" i="13"/>
  <c r="M44" i="13"/>
  <c r="L44" i="13"/>
  <c r="K44" i="13"/>
  <c r="I44" i="13"/>
  <c r="H44" i="13"/>
  <c r="G44" i="13"/>
  <c r="F44" i="13"/>
  <c r="E44" i="13"/>
  <c r="D44" i="13"/>
  <c r="C44" i="13"/>
  <c r="AK43" i="13"/>
  <c r="AJ43" i="13"/>
  <c r="AI43" i="13"/>
  <c r="AG43" i="13"/>
  <c r="AF43" i="13"/>
  <c r="AE43" i="13"/>
  <c r="AC43" i="13"/>
  <c r="AB43" i="13"/>
  <c r="AA43" i="13"/>
  <c r="Y43" i="13"/>
  <c r="X43" i="13"/>
  <c r="W43" i="13"/>
  <c r="U43" i="13"/>
  <c r="T43" i="13"/>
  <c r="S43" i="13"/>
  <c r="Q43" i="13"/>
  <c r="P43" i="13"/>
  <c r="O43" i="13"/>
  <c r="M43" i="13"/>
  <c r="L43" i="13"/>
  <c r="K43" i="13"/>
  <c r="I43" i="13"/>
  <c r="H43" i="13"/>
  <c r="G43" i="13"/>
  <c r="F43" i="13"/>
  <c r="E43" i="13"/>
  <c r="D43" i="13"/>
  <c r="C43" i="13"/>
  <c r="AL42" i="13"/>
  <c r="AK42" i="13"/>
  <c r="AJ42" i="13"/>
  <c r="AI42" i="13"/>
  <c r="AG42" i="13"/>
  <c r="AF42" i="13"/>
  <c r="AE42" i="13"/>
  <c r="AC42" i="13"/>
  <c r="AB42" i="13"/>
  <c r="AA42" i="13"/>
  <c r="Y42" i="13"/>
  <c r="X42" i="13"/>
  <c r="W42" i="13"/>
  <c r="U42" i="13"/>
  <c r="T42" i="13"/>
  <c r="S42" i="13"/>
  <c r="Q42" i="13"/>
  <c r="P42" i="13"/>
  <c r="O42" i="13"/>
  <c r="M42" i="13"/>
  <c r="L42" i="13"/>
  <c r="K42" i="13"/>
  <c r="I42" i="13"/>
  <c r="H42" i="13"/>
  <c r="G42" i="13"/>
  <c r="E42" i="13"/>
  <c r="D42" i="13"/>
  <c r="C42" i="13"/>
  <c r="AK41" i="13"/>
  <c r="AJ41" i="13"/>
  <c r="AI41" i="13"/>
  <c r="AG41" i="13"/>
  <c r="AF41" i="13"/>
  <c r="AE41" i="13"/>
  <c r="AC41" i="13"/>
  <c r="AB41" i="13"/>
  <c r="AA41" i="13"/>
  <c r="Y41" i="13"/>
  <c r="X41" i="13"/>
  <c r="W41" i="13"/>
  <c r="U41" i="13"/>
  <c r="T41" i="13"/>
  <c r="S41" i="13"/>
  <c r="Q41" i="13"/>
  <c r="P41" i="13"/>
  <c r="O41" i="13"/>
  <c r="M41" i="13"/>
  <c r="L41" i="13"/>
  <c r="K41" i="13"/>
  <c r="I41" i="13"/>
  <c r="H41" i="13"/>
  <c r="G41" i="13"/>
  <c r="E41" i="13"/>
  <c r="D41" i="13"/>
  <c r="C41" i="13"/>
  <c r="AK40" i="13"/>
  <c r="AJ40" i="13"/>
  <c r="AI40" i="13"/>
  <c r="AG40" i="13"/>
  <c r="AF40" i="13"/>
  <c r="AE40" i="13"/>
  <c r="AC40" i="13"/>
  <c r="AB40" i="13"/>
  <c r="AA40" i="13"/>
  <c r="Y40" i="13"/>
  <c r="X40" i="13"/>
  <c r="W40" i="13"/>
  <c r="U40" i="13"/>
  <c r="T40" i="13"/>
  <c r="S40" i="13"/>
  <c r="Q40" i="13"/>
  <c r="P40" i="13"/>
  <c r="O40" i="13"/>
  <c r="M40" i="13"/>
  <c r="L40" i="13"/>
  <c r="K40" i="13"/>
  <c r="I40" i="13"/>
  <c r="H40" i="13"/>
  <c r="G40" i="13"/>
  <c r="E40" i="13"/>
  <c r="D40" i="13"/>
  <c r="C40" i="13"/>
  <c r="AL39" i="13"/>
  <c r="AK39" i="13"/>
  <c r="AJ39" i="13"/>
  <c r="AI39" i="13"/>
  <c r="AG39" i="13"/>
  <c r="AF39" i="13"/>
  <c r="AE39" i="13"/>
  <c r="AC39" i="13"/>
  <c r="AB39" i="13"/>
  <c r="AA39" i="13"/>
  <c r="Y39" i="13"/>
  <c r="X39" i="13"/>
  <c r="W39" i="13"/>
  <c r="U39" i="13"/>
  <c r="T39" i="13"/>
  <c r="S39" i="13"/>
  <c r="Q39" i="13"/>
  <c r="P39" i="13"/>
  <c r="O39" i="13"/>
  <c r="M39" i="13"/>
  <c r="L39" i="13"/>
  <c r="K39" i="13"/>
  <c r="I39" i="13"/>
  <c r="H39" i="13"/>
  <c r="G39" i="13"/>
  <c r="F39" i="13"/>
  <c r="E39" i="13"/>
  <c r="D39" i="13"/>
  <c r="C39" i="13"/>
  <c r="AK38" i="13"/>
  <c r="AJ38" i="13"/>
  <c r="AI38" i="13"/>
  <c r="AG38" i="13"/>
  <c r="AF38" i="13"/>
  <c r="AE38" i="13"/>
  <c r="AD38" i="13"/>
  <c r="AC38" i="13"/>
  <c r="AB38" i="13"/>
  <c r="AA38" i="13"/>
  <c r="Y38" i="13"/>
  <c r="X38" i="13"/>
  <c r="W38" i="13"/>
  <c r="U38" i="13"/>
  <c r="T38" i="13"/>
  <c r="S38" i="13"/>
  <c r="Q38" i="13"/>
  <c r="P38" i="13"/>
  <c r="O38" i="13"/>
  <c r="M38" i="13"/>
  <c r="L38" i="13"/>
  <c r="K38" i="13"/>
  <c r="I38" i="13"/>
  <c r="H38" i="13"/>
  <c r="G38" i="13"/>
  <c r="E38" i="13"/>
  <c r="D38" i="13"/>
  <c r="C38" i="13"/>
  <c r="AK37" i="13"/>
  <c r="AJ37" i="13"/>
  <c r="AI37" i="13"/>
  <c r="AG37" i="13"/>
  <c r="AF37" i="13"/>
  <c r="AE37" i="13"/>
  <c r="AC37" i="13"/>
  <c r="AB37" i="13"/>
  <c r="AA37" i="13"/>
  <c r="Y37" i="13"/>
  <c r="X37" i="13"/>
  <c r="W37" i="13"/>
  <c r="U37" i="13"/>
  <c r="T37" i="13"/>
  <c r="S37" i="13"/>
  <c r="Q37" i="13"/>
  <c r="P37" i="13"/>
  <c r="O37" i="13"/>
  <c r="M37" i="13"/>
  <c r="L37" i="13"/>
  <c r="K37" i="13"/>
  <c r="I37" i="13"/>
  <c r="H37" i="13"/>
  <c r="G37" i="13"/>
  <c r="F37" i="13"/>
  <c r="E37" i="13"/>
  <c r="D37" i="13"/>
  <c r="C37" i="13"/>
  <c r="AL36" i="13"/>
  <c r="AK36" i="13"/>
  <c r="AJ36" i="13"/>
  <c r="AI36" i="13"/>
  <c r="AG36" i="13"/>
  <c r="AF36" i="13"/>
  <c r="AE36" i="13"/>
  <c r="AC36" i="13"/>
  <c r="AB36" i="13"/>
  <c r="AA36" i="13"/>
  <c r="Y36" i="13"/>
  <c r="X36" i="13"/>
  <c r="W36" i="13"/>
  <c r="U36" i="13"/>
  <c r="T36" i="13"/>
  <c r="S36" i="13"/>
  <c r="Q36" i="13"/>
  <c r="P36" i="13"/>
  <c r="O36" i="13"/>
  <c r="N36" i="13"/>
  <c r="M36" i="13"/>
  <c r="L36" i="13"/>
  <c r="K36" i="13"/>
  <c r="I36" i="13"/>
  <c r="H36" i="13"/>
  <c r="G36" i="13"/>
  <c r="E36" i="13"/>
  <c r="D36" i="13"/>
  <c r="C36" i="13"/>
  <c r="AV147" i="9"/>
  <c r="AW147" i="9"/>
  <c r="AX147" i="9"/>
  <c r="AY147" i="9"/>
  <c r="AZ147" i="9"/>
  <c r="BA147" i="9"/>
  <c r="BB147" i="9"/>
  <c r="BC147" i="9"/>
  <c r="BD147" i="9"/>
  <c r="BE147" i="9"/>
  <c r="AV148" i="9"/>
  <c r="AW148" i="9"/>
  <c r="AX148" i="9"/>
  <c r="AY148" i="9"/>
  <c r="AZ148" i="9"/>
  <c r="BA148" i="9"/>
  <c r="BB148" i="9"/>
  <c r="BC148" i="9"/>
  <c r="BD148" i="9"/>
  <c r="BE148" i="9"/>
  <c r="AS287" i="9"/>
  <c r="AR287" i="9"/>
  <c r="AQ287" i="9"/>
  <c r="AP287" i="9"/>
  <c r="AO287" i="9"/>
  <c r="AN287" i="9"/>
  <c r="AM287" i="9"/>
  <c r="AL287" i="9"/>
  <c r="AK287" i="9"/>
  <c r="AS286" i="9"/>
  <c r="AR286" i="9"/>
  <c r="AQ286" i="9"/>
  <c r="AP286" i="9"/>
  <c r="AO286" i="9"/>
  <c r="AN286" i="9"/>
  <c r="AM286" i="9"/>
  <c r="AL286" i="9"/>
  <c r="AK286" i="9"/>
  <c r="AS285" i="9"/>
  <c r="AR285" i="9"/>
  <c r="AQ285" i="9"/>
  <c r="AP285" i="9"/>
  <c r="AO285" i="9"/>
  <c r="AN285" i="9"/>
  <c r="AM285" i="9"/>
  <c r="AL285" i="9"/>
  <c r="AK285" i="9"/>
  <c r="AS284" i="9"/>
  <c r="AR284" i="9"/>
  <c r="AQ284" i="9"/>
  <c r="AP284" i="9"/>
  <c r="AO284" i="9"/>
  <c r="AN284" i="9"/>
  <c r="AM284" i="9"/>
  <c r="AL284" i="9"/>
  <c r="AK284" i="9"/>
  <c r="AS283" i="9"/>
  <c r="AR283" i="9"/>
  <c r="AQ283" i="9"/>
  <c r="AP283" i="9"/>
  <c r="AO283" i="9"/>
  <c r="AN283" i="9"/>
  <c r="AM283" i="9"/>
  <c r="AL283" i="9"/>
  <c r="AK283" i="9"/>
  <c r="AS281" i="9"/>
  <c r="AR281" i="9"/>
  <c r="AQ281" i="9"/>
  <c r="AP281" i="9"/>
  <c r="AO281" i="9"/>
  <c r="AN281" i="9"/>
  <c r="AM281" i="9"/>
  <c r="AL281" i="9"/>
  <c r="AK281" i="9"/>
  <c r="AS280" i="9"/>
  <c r="AR280" i="9"/>
  <c r="AQ280" i="9"/>
  <c r="AP280" i="9"/>
  <c r="AO280" i="9"/>
  <c r="AN280" i="9"/>
  <c r="AM280" i="9"/>
  <c r="AL280" i="9"/>
  <c r="AK280" i="9"/>
  <c r="AS279" i="9"/>
  <c r="AR279" i="9"/>
  <c r="AQ279" i="9"/>
  <c r="AP279" i="9"/>
  <c r="AO279" i="9"/>
  <c r="AN279" i="9"/>
  <c r="AM279" i="9"/>
  <c r="AL279" i="9"/>
  <c r="AK279" i="9"/>
  <c r="AS278" i="9"/>
  <c r="AR278" i="9"/>
  <c r="AQ278" i="9"/>
  <c r="AP278" i="9"/>
  <c r="AO278" i="9"/>
  <c r="AN278" i="9"/>
  <c r="AM278" i="9"/>
  <c r="AL278" i="9"/>
  <c r="AK278" i="9"/>
  <c r="AS277" i="9"/>
  <c r="AR277" i="9"/>
  <c r="AQ277" i="9"/>
  <c r="AP277" i="9"/>
  <c r="AO277" i="9"/>
  <c r="AN277" i="9"/>
  <c r="AM277" i="9"/>
  <c r="AL277" i="9"/>
  <c r="AK277" i="9"/>
  <c r="AS276" i="9"/>
  <c r="AR276" i="9"/>
  <c r="AQ276" i="9"/>
  <c r="AP276" i="9"/>
  <c r="AO276" i="9"/>
  <c r="AN276" i="9"/>
  <c r="AM276" i="9"/>
  <c r="AL276" i="9"/>
  <c r="AK276" i="9"/>
  <c r="AS275" i="9"/>
  <c r="AR275" i="9"/>
  <c r="AQ275" i="9"/>
  <c r="AP275" i="9"/>
  <c r="AO275" i="9"/>
  <c r="AN275" i="9"/>
  <c r="AM275" i="9"/>
  <c r="AL275" i="9"/>
  <c r="AK275" i="9"/>
  <c r="AS274" i="9"/>
  <c r="AR274" i="9"/>
  <c r="AQ274" i="9"/>
  <c r="AP274" i="9"/>
  <c r="AO274" i="9"/>
  <c r="AN274" i="9"/>
  <c r="AM274" i="9"/>
  <c r="AL274" i="9"/>
  <c r="AK274" i="9"/>
  <c r="AS273" i="9"/>
  <c r="AR273" i="9"/>
  <c r="AQ273" i="9"/>
  <c r="AP273" i="9"/>
  <c r="AO273" i="9"/>
  <c r="AN273" i="9"/>
  <c r="AM273" i="9"/>
  <c r="AL273" i="9"/>
  <c r="AK273" i="9"/>
  <c r="AS272" i="9"/>
  <c r="AR272" i="9"/>
  <c r="AQ272" i="9"/>
  <c r="AP272" i="9"/>
  <c r="AO272" i="9"/>
  <c r="AN272" i="9"/>
  <c r="AM272" i="9"/>
  <c r="AL272" i="9"/>
  <c r="AK272" i="9"/>
  <c r="AS271" i="9"/>
  <c r="AR271" i="9"/>
  <c r="AQ271" i="9"/>
  <c r="AP271" i="9"/>
  <c r="AO271" i="9"/>
  <c r="AN271" i="9"/>
  <c r="AM271" i="9"/>
  <c r="AL271" i="9"/>
  <c r="AK271" i="9"/>
  <c r="AS270" i="9"/>
  <c r="AR270" i="9"/>
  <c r="AQ270" i="9"/>
  <c r="AP270" i="9"/>
  <c r="AO270" i="9"/>
  <c r="AN270" i="9"/>
  <c r="AM270" i="9"/>
  <c r="AL270" i="9"/>
  <c r="AK270" i="9"/>
  <c r="AS269" i="9"/>
  <c r="AR269" i="9"/>
  <c r="AQ269" i="9"/>
  <c r="AP269" i="9"/>
  <c r="AO269" i="9"/>
  <c r="AN269" i="9"/>
  <c r="AM269" i="9"/>
  <c r="AL269" i="9"/>
  <c r="AK269" i="9"/>
  <c r="AS268" i="9"/>
  <c r="AR268" i="9"/>
  <c r="AQ268" i="9"/>
  <c r="AP268" i="9"/>
  <c r="AO268" i="9"/>
  <c r="AN268" i="9"/>
  <c r="AM268" i="9"/>
  <c r="AL268" i="9"/>
  <c r="AK268" i="9"/>
  <c r="AS267" i="9"/>
  <c r="AR267" i="9"/>
  <c r="AQ267" i="9"/>
  <c r="AP267" i="9"/>
  <c r="AO267" i="9"/>
  <c r="AN267" i="9"/>
  <c r="AM267" i="9"/>
  <c r="AL267" i="9"/>
  <c r="AK267" i="9"/>
  <c r="AS266" i="9"/>
  <c r="AR266" i="9"/>
  <c r="AQ266" i="9"/>
  <c r="AP266" i="9"/>
  <c r="AO266" i="9"/>
  <c r="AN266" i="9"/>
  <c r="AM266" i="9"/>
  <c r="AL266" i="9"/>
  <c r="AK266" i="9"/>
  <c r="AS265" i="9"/>
  <c r="AR265" i="9"/>
  <c r="AQ265" i="9"/>
  <c r="AP265" i="9"/>
  <c r="AO265" i="9"/>
  <c r="AN265" i="9"/>
  <c r="AM265" i="9"/>
  <c r="AL265" i="9"/>
  <c r="AK265" i="9"/>
  <c r="AS264" i="9"/>
  <c r="AR264" i="9"/>
  <c r="AQ264" i="9"/>
  <c r="AP264" i="9"/>
  <c r="AO264" i="9"/>
  <c r="AN264" i="9"/>
  <c r="AM264" i="9"/>
  <c r="AL264" i="9"/>
  <c r="AK264" i="9"/>
  <c r="AS263" i="9"/>
  <c r="AR263" i="9"/>
  <c r="AQ263" i="9"/>
  <c r="AP263" i="9"/>
  <c r="AO263" i="9"/>
  <c r="AN263" i="9"/>
  <c r="AM263" i="9"/>
  <c r="AL263" i="9"/>
  <c r="AK263" i="9"/>
  <c r="AS262" i="9"/>
  <c r="AR262" i="9"/>
  <c r="AQ262" i="9"/>
  <c r="AP262" i="9"/>
  <c r="AO262" i="9"/>
  <c r="AN262" i="9"/>
  <c r="AM262" i="9"/>
  <c r="AL262" i="9"/>
  <c r="AK262" i="9"/>
  <c r="AS261" i="9"/>
  <c r="AR261" i="9"/>
  <c r="AQ261" i="9"/>
  <c r="AP261" i="9"/>
  <c r="AO261" i="9"/>
  <c r="AN261" i="9"/>
  <c r="AM261" i="9"/>
  <c r="AL261" i="9"/>
  <c r="AK261" i="9"/>
  <c r="AS260" i="9"/>
  <c r="AR260" i="9"/>
  <c r="AQ260" i="9"/>
  <c r="AP260" i="9"/>
  <c r="AO260" i="9"/>
  <c r="AN260" i="9"/>
  <c r="AM260" i="9"/>
  <c r="AL260" i="9"/>
  <c r="AK260" i="9"/>
  <c r="AS259" i="9"/>
  <c r="AR259" i="9"/>
  <c r="AQ259" i="9"/>
  <c r="AP259" i="9"/>
  <c r="AO259" i="9"/>
  <c r="AN259" i="9"/>
  <c r="AM259" i="9"/>
  <c r="AL259" i="9"/>
  <c r="AK259" i="9"/>
  <c r="AS258" i="9"/>
  <c r="AR258" i="9"/>
  <c r="AQ258" i="9"/>
  <c r="AP258" i="9"/>
  <c r="AO258" i="9"/>
  <c r="AN258" i="9"/>
  <c r="AM258" i="9"/>
  <c r="AL258" i="9"/>
  <c r="AK258" i="9"/>
  <c r="AS257" i="9"/>
  <c r="AR257" i="9"/>
  <c r="AQ257" i="9"/>
  <c r="AP257" i="9"/>
  <c r="AO257" i="9"/>
  <c r="AN257" i="9"/>
  <c r="AM257" i="9"/>
  <c r="AL257" i="9"/>
  <c r="AK257" i="9"/>
  <c r="AS256" i="9"/>
  <c r="AR256" i="9"/>
  <c r="AQ256" i="9"/>
  <c r="AP256" i="9"/>
  <c r="AO256" i="9"/>
  <c r="AN256" i="9"/>
  <c r="AM256" i="9"/>
  <c r="AL256" i="9"/>
  <c r="AK256" i="9"/>
  <c r="AS255" i="9"/>
  <c r="AR255" i="9"/>
  <c r="AQ255" i="9"/>
  <c r="AP255" i="9"/>
  <c r="AO255" i="9"/>
  <c r="AN255" i="9"/>
  <c r="AM255" i="9"/>
  <c r="AL255" i="9"/>
  <c r="AK255" i="9"/>
  <c r="AS254" i="9"/>
  <c r="AR254" i="9"/>
  <c r="AQ254" i="9"/>
  <c r="AP254" i="9"/>
  <c r="AO254" i="9"/>
  <c r="AN254" i="9"/>
  <c r="AM254" i="9"/>
  <c r="AL254" i="9"/>
  <c r="AK254" i="9"/>
  <c r="AS253" i="9"/>
  <c r="AR253" i="9"/>
  <c r="AQ253" i="9"/>
  <c r="AP253" i="9"/>
  <c r="AO253" i="9"/>
  <c r="AN253" i="9"/>
  <c r="AM253" i="9"/>
  <c r="AL253" i="9"/>
  <c r="AK253" i="9"/>
  <c r="AS252" i="9"/>
  <c r="AR252" i="9"/>
  <c r="AQ252" i="9"/>
  <c r="AP252" i="9"/>
  <c r="AO252" i="9"/>
  <c r="AN252" i="9"/>
  <c r="AM252" i="9"/>
  <c r="AL252" i="9"/>
  <c r="AK252" i="9"/>
  <c r="AS251" i="9"/>
  <c r="AR251" i="9"/>
  <c r="AQ251" i="9"/>
  <c r="AP251" i="9"/>
  <c r="AO251" i="9"/>
  <c r="AN251" i="9"/>
  <c r="AM251" i="9"/>
  <c r="AL251" i="9"/>
  <c r="AK251" i="9"/>
  <c r="AS250" i="9"/>
  <c r="AR250" i="9"/>
  <c r="AQ250" i="9"/>
  <c r="AP250" i="9"/>
  <c r="AO250" i="9"/>
  <c r="AN250" i="9"/>
  <c r="AM250" i="9"/>
  <c r="AL250" i="9"/>
  <c r="AK250" i="9"/>
  <c r="AS249" i="9"/>
  <c r="AR249" i="9"/>
  <c r="AQ249" i="9"/>
  <c r="AP249" i="9"/>
  <c r="AO249" i="9"/>
  <c r="AN249" i="9"/>
  <c r="AM249" i="9"/>
  <c r="AL249" i="9"/>
  <c r="AK249" i="9"/>
  <c r="AS248" i="9"/>
  <c r="AR248" i="9"/>
  <c r="AQ248" i="9"/>
  <c r="AP248" i="9"/>
  <c r="AO248" i="9"/>
  <c r="AN248" i="9"/>
  <c r="AM248" i="9"/>
  <c r="AL248" i="9"/>
  <c r="AK248" i="9"/>
  <c r="AS247" i="9"/>
  <c r="AR247" i="9"/>
  <c r="AQ247" i="9"/>
  <c r="AP247" i="9"/>
  <c r="AO247" i="9"/>
  <c r="AN247" i="9"/>
  <c r="AM247" i="9"/>
  <c r="AL247" i="9"/>
  <c r="AK247" i="9"/>
  <c r="AS246" i="9"/>
  <c r="AR246" i="9"/>
  <c r="AQ246" i="9"/>
  <c r="AP246" i="9"/>
  <c r="AO246" i="9"/>
  <c r="AN246" i="9"/>
  <c r="AM246" i="9"/>
  <c r="AL246" i="9"/>
  <c r="AK246" i="9"/>
  <c r="AS245" i="9"/>
  <c r="AR245" i="9"/>
  <c r="AQ245" i="9"/>
  <c r="AP245" i="9"/>
  <c r="AO245" i="9"/>
  <c r="AN245" i="9"/>
  <c r="AM245" i="9"/>
  <c r="AL245" i="9"/>
  <c r="AK245" i="9"/>
  <c r="AS244" i="9"/>
  <c r="AR244" i="9"/>
  <c r="AQ244" i="9"/>
  <c r="AP244" i="9"/>
  <c r="AO244" i="9"/>
  <c r="AN244" i="9"/>
  <c r="AM244" i="9"/>
  <c r="AL244" i="9"/>
  <c r="AK244" i="9"/>
  <c r="AS243" i="9"/>
  <c r="AR243" i="9"/>
  <c r="AQ243" i="9"/>
  <c r="AP243" i="9"/>
  <c r="AO243" i="9"/>
  <c r="AN243" i="9"/>
  <c r="AM243" i="9"/>
  <c r="AL243" i="9"/>
  <c r="AK243" i="9"/>
  <c r="AS242" i="9"/>
  <c r="AR242" i="9"/>
  <c r="AQ242" i="9"/>
  <c r="AP242" i="9"/>
  <c r="AO242" i="9"/>
  <c r="AN242" i="9"/>
  <c r="AM242" i="9"/>
  <c r="AL242" i="9"/>
  <c r="AK242" i="9"/>
  <c r="AS241" i="9"/>
  <c r="AR241" i="9"/>
  <c r="AQ241" i="9"/>
  <c r="AP241" i="9"/>
  <c r="AO241" i="9"/>
  <c r="AN241" i="9"/>
  <c r="AM241" i="9"/>
  <c r="AL241" i="9"/>
  <c r="AK241" i="9"/>
  <c r="AS240" i="9"/>
  <c r="AR240" i="9"/>
  <c r="AQ240" i="9"/>
  <c r="AP240" i="9"/>
  <c r="AO240" i="9"/>
  <c r="AN240" i="9"/>
  <c r="AM240" i="9"/>
  <c r="AL240" i="9"/>
  <c r="AK240" i="9"/>
  <c r="AS239" i="9"/>
  <c r="AR239" i="9"/>
  <c r="AQ239" i="9"/>
  <c r="AP239" i="9"/>
  <c r="AO239" i="9"/>
  <c r="AN239" i="9"/>
  <c r="AM239" i="9"/>
  <c r="AL239" i="9"/>
  <c r="AK239" i="9"/>
  <c r="AS238" i="9"/>
  <c r="AR238" i="9"/>
  <c r="AQ238" i="9"/>
  <c r="AP238" i="9"/>
  <c r="AO238" i="9"/>
  <c r="AN238" i="9"/>
  <c r="AM238" i="9"/>
  <c r="AL238" i="9"/>
  <c r="AK238" i="9"/>
  <c r="AS237" i="9"/>
  <c r="AR237" i="9"/>
  <c r="AQ237" i="9"/>
  <c r="AP237" i="9"/>
  <c r="AO237" i="9"/>
  <c r="AN237" i="9"/>
  <c r="AM237" i="9"/>
  <c r="AL237" i="9"/>
  <c r="AK237" i="9"/>
  <c r="AS236" i="9"/>
  <c r="AR236" i="9"/>
  <c r="AQ236" i="9"/>
  <c r="AP236" i="9"/>
  <c r="AO236" i="9"/>
  <c r="AN236" i="9"/>
  <c r="AM236" i="9"/>
  <c r="AL236" i="9"/>
  <c r="AK236" i="9"/>
  <c r="AS235" i="9"/>
  <c r="AR235" i="9"/>
  <c r="AQ235" i="9"/>
  <c r="AP235" i="9"/>
  <c r="AO235" i="9"/>
  <c r="AN235" i="9"/>
  <c r="AM235" i="9"/>
  <c r="AL235" i="9"/>
  <c r="AK235" i="9"/>
  <c r="AS234" i="9"/>
  <c r="AR234" i="9"/>
  <c r="AQ234" i="9"/>
  <c r="AP234" i="9"/>
  <c r="AO234" i="9"/>
  <c r="AN234" i="9"/>
  <c r="AM234" i="9"/>
  <c r="AL234" i="9"/>
  <c r="AK234" i="9"/>
  <c r="AS233" i="9"/>
  <c r="AR233" i="9"/>
  <c r="AQ233" i="9"/>
  <c r="AP233" i="9"/>
  <c r="AO233" i="9"/>
  <c r="AN233" i="9"/>
  <c r="AM233" i="9"/>
  <c r="AL233" i="9"/>
  <c r="AK233" i="9"/>
  <c r="AS232" i="9"/>
  <c r="AR232" i="9"/>
  <c r="AQ232" i="9"/>
  <c r="AP232" i="9"/>
  <c r="AO232" i="9"/>
  <c r="AN232" i="9"/>
  <c r="AM232" i="9"/>
  <c r="AL232" i="9"/>
  <c r="AK232" i="9"/>
  <c r="AS231" i="9"/>
  <c r="AR231" i="9"/>
  <c r="AQ231" i="9"/>
  <c r="AP231" i="9"/>
  <c r="AO231" i="9"/>
  <c r="AN231" i="9"/>
  <c r="AM231" i="9"/>
  <c r="AL231" i="9"/>
  <c r="AK231" i="9"/>
  <c r="AS230" i="9"/>
  <c r="AR230" i="9"/>
  <c r="AQ230" i="9"/>
  <c r="AP230" i="9"/>
  <c r="AO230" i="9"/>
  <c r="AN230" i="9"/>
  <c r="AM230" i="9"/>
  <c r="AL230" i="9"/>
  <c r="AK230" i="9"/>
  <c r="AS229" i="9"/>
  <c r="AR229" i="9"/>
  <c r="AQ229" i="9"/>
  <c r="AP229" i="9"/>
  <c r="AO229" i="9"/>
  <c r="AN229" i="9"/>
  <c r="AM229" i="9"/>
  <c r="AL229" i="9"/>
  <c r="AK229" i="9"/>
  <c r="AS228" i="9"/>
  <c r="AR228" i="9"/>
  <c r="AQ228" i="9"/>
  <c r="AP228" i="9"/>
  <c r="AO228" i="9"/>
  <c r="AN228" i="9"/>
  <c r="AM228" i="9"/>
  <c r="AL228" i="9"/>
  <c r="AK228" i="9"/>
  <c r="AS227" i="9"/>
  <c r="AR227" i="9"/>
  <c r="AQ227" i="9"/>
  <c r="AP227" i="9"/>
  <c r="AO227" i="9"/>
  <c r="AN227" i="9"/>
  <c r="AM227" i="9"/>
  <c r="AL227" i="9"/>
  <c r="AK227" i="9"/>
  <c r="AS226" i="9"/>
  <c r="AR226" i="9"/>
  <c r="AQ226" i="9"/>
  <c r="AP226" i="9"/>
  <c r="AO226" i="9"/>
  <c r="AN226" i="9"/>
  <c r="AM226" i="9"/>
  <c r="AL226" i="9"/>
  <c r="AK226" i="9"/>
  <c r="AS225" i="9"/>
  <c r="AR225" i="9"/>
  <c r="AQ225" i="9"/>
  <c r="AP225" i="9"/>
  <c r="AO225" i="9"/>
  <c r="AN225" i="9"/>
  <c r="AM225" i="9"/>
  <c r="AL225" i="9"/>
  <c r="AK225" i="9"/>
  <c r="AS224" i="9"/>
  <c r="AR224" i="9"/>
  <c r="AQ224" i="9"/>
  <c r="AP224" i="9"/>
  <c r="AO224" i="9"/>
  <c r="AN224" i="9"/>
  <c r="AM224" i="9"/>
  <c r="AL224" i="9"/>
  <c r="AK224" i="9"/>
  <c r="AS223" i="9"/>
  <c r="AR223" i="9"/>
  <c r="AQ223" i="9"/>
  <c r="AP223" i="9"/>
  <c r="AO223" i="9"/>
  <c r="AN223" i="9"/>
  <c r="AM223" i="9"/>
  <c r="AL223" i="9"/>
  <c r="AK223" i="9"/>
  <c r="AS222" i="9"/>
  <c r="AR222" i="9"/>
  <c r="AQ222" i="9"/>
  <c r="AP222" i="9"/>
  <c r="AO222" i="9"/>
  <c r="AN222" i="9"/>
  <c r="AM222" i="9"/>
  <c r="AL222" i="9"/>
  <c r="AK222" i="9"/>
  <c r="AS221" i="9"/>
  <c r="AR221" i="9"/>
  <c r="AQ221" i="9"/>
  <c r="AP221" i="9"/>
  <c r="AO221" i="9"/>
  <c r="AN221" i="9"/>
  <c r="AM221" i="9"/>
  <c r="AL221" i="9"/>
  <c r="AK221" i="9"/>
  <c r="AS220" i="9"/>
  <c r="AR220" i="9"/>
  <c r="AQ220" i="9"/>
  <c r="AP220" i="9"/>
  <c r="AO220" i="9"/>
  <c r="AN220" i="9"/>
  <c r="AM220" i="9"/>
  <c r="AL220" i="9"/>
  <c r="AK220" i="9"/>
  <c r="AS219" i="9"/>
  <c r="AR219" i="9"/>
  <c r="AQ219" i="9"/>
  <c r="AP219" i="9"/>
  <c r="AO219" i="9"/>
  <c r="AN219" i="9"/>
  <c r="AM219" i="9"/>
  <c r="AL219" i="9"/>
  <c r="AK219" i="9"/>
  <c r="AS218" i="9"/>
  <c r="AR218" i="9"/>
  <c r="AQ218" i="9"/>
  <c r="AP218" i="9"/>
  <c r="AO218" i="9"/>
  <c r="AN218" i="9"/>
  <c r="AM218" i="9"/>
  <c r="AL218" i="9"/>
  <c r="AK218" i="9"/>
  <c r="AS217" i="9"/>
  <c r="AR217" i="9"/>
  <c r="AQ217" i="9"/>
  <c r="AP217" i="9"/>
  <c r="AO217" i="9"/>
  <c r="AN217" i="9"/>
  <c r="AM217" i="9"/>
  <c r="AL217" i="9"/>
  <c r="AK217" i="9"/>
  <c r="AS216" i="9"/>
  <c r="AR216" i="9"/>
  <c r="AQ216" i="9"/>
  <c r="AP216" i="9"/>
  <c r="AO216" i="9"/>
  <c r="AN216" i="9"/>
  <c r="AM216" i="9"/>
  <c r="AL216" i="9"/>
  <c r="AK216" i="9"/>
  <c r="AS215" i="9"/>
  <c r="AR215" i="9"/>
  <c r="AQ215" i="9"/>
  <c r="AP215" i="9"/>
  <c r="AO215" i="9"/>
  <c r="AN215" i="9"/>
  <c r="AM215" i="9"/>
  <c r="AL215" i="9"/>
  <c r="AK215" i="9"/>
  <c r="AS214" i="9"/>
  <c r="AR214" i="9"/>
  <c r="AQ214" i="9"/>
  <c r="AP214" i="9"/>
  <c r="AO214" i="9"/>
  <c r="AN214" i="9"/>
  <c r="AM214" i="9"/>
  <c r="AL214" i="9"/>
  <c r="AK214" i="9"/>
  <c r="AS213" i="9"/>
  <c r="AR213" i="9"/>
  <c r="AQ213" i="9"/>
  <c r="AP213" i="9"/>
  <c r="AO213" i="9"/>
  <c r="AN213" i="9"/>
  <c r="AM213" i="9"/>
  <c r="AL213" i="9"/>
  <c r="AK213" i="9"/>
  <c r="AS212" i="9"/>
  <c r="AR212" i="9"/>
  <c r="AQ212" i="9"/>
  <c r="AP212" i="9"/>
  <c r="AO212" i="9"/>
  <c r="AN212" i="9"/>
  <c r="AM212" i="9"/>
  <c r="AL212" i="9"/>
  <c r="AK212" i="9"/>
  <c r="AS211" i="9"/>
  <c r="AR211" i="9"/>
  <c r="AQ211" i="9"/>
  <c r="AP211" i="9"/>
  <c r="AO211" i="9"/>
  <c r="AN211" i="9"/>
  <c r="AM211" i="9"/>
  <c r="AL211" i="9"/>
  <c r="AK211" i="9"/>
  <c r="AS210" i="9"/>
  <c r="AR210" i="9"/>
  <c r="AQ210" i="9"/>
  <c r="AP210" i="9"/>
  <c r="AO210" i="9"/>
  <c r="AN210" i="9"/>
  <c r="AM210" i="9"/>
  <c r="AL210" i="9"/>
  <c r="AK210" i="9"/>
  <c r="AS209" i="9"/>
  <c r="AR209" i="9"/>
  <c r="AQ209" i="9"/>
  <c r="AP209" i="9"/>
  <c r="AO209" i="9"/>
  <c r="AN209" i="9"/>
  <c r="AM209" i="9"/>
  <c r="AL209" i="9"/>
  <c r="AK209" i="9"/>
  <c r="AS208" i="9"/>
  <c r="AR208" i="9"/>
  <c r="AQ208" i="9"/>
  <c r="AP208" i="9"/>
  <c r="AO208" i="9"/>
  <c r="AN208" i="9"/>
  <c r="AM208" i="9"/>
  <c r="AL208" i="9"/>
  <c r="AK208" i="9"/>
  <c r="AS207" i="9"/>
  <c r="AR207" i="9"/>
  <c r="AQ207" i="9"/>
  <c r="AP207" i="9"/>
  <c r="AO207" i="9"/>
  <c r="AN207" i="9"/>
  <c r="AM207" i="9"/>
  <c r="AL207" i="9"/>
  <c r="AK207" i="9"/>
  <c r="AS206" i="9"/>
  <c r="AR206" i="9"/>
  <c r="AQ206" i="9"/>
  <c r="AP206" i="9"/>
  <c r="AO206" i="9"/>
  <c r="AN206" i="9"/>
  <c r="AM206" i="9"/>
  <c r="AL206" i="9"/>
  <c r="AK206" i="9"/>
  <c r="AS205" i="9"/>
  <c r="AR205" i="9"/>
  <c r="AQ205" i="9"/>
  <c r="AP205" i="9"/>
  <c r="AO205" i="9"/>
  <c r="AN205" i="9"/>
  <c r="AM205" i="9"/>
  <c r="AL205" i="9"/>
  <c r="AK205" i="9"/>
  <c r="AS204" i="9"/>
  <c r="AR204" i="9"/>
  <c r="AQ204" i="9"/>
  <c r="AP204" i="9"/>
  <c r="AO204" i="9"/>
  <c r="AN204" i="9"/>
  <c r="AM204" i="9"/>
  <c r="AL204" i="9"/>
  <c r="AK204" i="9"/>
  <c r="AS203" i="9"/>
  <c r="AR203" i="9"/>
  <c r="AQ203" i="9"/>
  <c r="AP203" i="9"/>
  <c r="AO203" i="9"/>
  <c r="AN203" i="9"/>
  <c r="AM203" i="9"/>
  <c r="AL203" i="9"/>
  <c r="AK203" i="9"/>
  <c r="AS202" i="9"/>
  <c r="AR202" i="9"/>
  <c r="AQ202" i="9"/>
  <c r="AP202" i="9"/>
  <c r="AO202" i="9"/>
  <c r="AN202" i="9"/>
  <c r="AM202" i="9"/>
  <c r="AL202" i="9"/>
  <c r="AK202" i="9"/>
  <c r="AS201" i="9"/>
  <c r="AR201" i="9"/>
  <c r="AQ201" i="9"/>
  <c r="AP201" i="9"/>
  <c r="AO201" i="9"/>
  <c r="AN201" i="9"/>
  <c r="AM201" i="9"/>
  <c r="AL201" i="9"/>
  <c r="AK201" i="9"/>
  <c r="AS200" i="9"/>
  <c r="AR200" i="9"/>
  <c r="AQ200" i="9"/>
  <c r="AP200" i="9"/>
  <c r="AO200" i="9"/>
  <c r="AN200" i="9"/>
  <c r="AM200" i="9"/>
  <c r="AL200" i="9"/>
  <c r="AK200" i="9"/>
  <c r="AS199" i="9"/>
  <c r="AR199" i="9"/>
  <c r="AQ199" i="9"/>
  <c r="AP199" i="9"/>
  <c r="AO199" i="9"/>
  <c r="AN199" i="9"/>
  <c r="AM199" i="9"/>
  <c r="AL199" i="9"/>
  <c r="AK199" i="9"/>
  <c r="AS198" i="9"/>
  <c r="AR198" i="9"/>
  <c r="AQ198" i="9"/>
  <c r="AP198" i="9"/>
  <c r="AO198" i="9"/>
  <c r="AN198" i="9"/>
  <c r="AM198" i="9"/>
  <c r="AL198" i="9"/>
  <c r="AK198" i="9"/>
  <c r="AS197" i="9"/>
  <c r="AR197" i="9"/>
  <c r="AQ197" i="9"/>
  <c r="AP197" i="9"/>
  <c r="AO197" i="9"/>
  <c r="AN197" i="9"/>
  <c r="AM197" i="9"/>
  <c r="AL197" i="9"/>
  <c r="AK197" i="9"/>
  <c r="AS196" i="9"/>
  <c r="AR196" i="9"/>
  <c r="AQ196" i="9"/>
  <c r="AP196" i="9"/>
  <c r="AO196" i="9"/>
  <c r="AN196" i="9"/>
  <c r="AM196" i="9"/>
  <c r="AL196" i="9"/>
  <c r="AK196" i="9"/>
  <c r="AS195" i="9"/>
  <c r="AR195" i="9"/>
  <c r="AQ195" i="9"/>
  <c r="AP195" i="9"/>
  <c r="AO195" i="9"/>
  <c r="AN195" i="9"/>
  <c r="AM195" i="9"/>
  <c r="AL195" i="9"/>
  <c r="AK195" i="9"/>
  <c r="AS194" i="9"/>
  <c r="AR194" i="9"/>
  <c r="AQ194" i="9"/>
  <c r="AP194" i="9"/>
  <c r="AO194" i="9"/>
  <c r="AN194" i="9"/>
  <c r="AM194" i="9"/>
  <c r="AL194" i="9"/>
  <c r="AK194" i="9"/>
  <c r="AS193" i="9"/>
  <c r="AR193" i="9"/>
  <c r="AQ193" i="9"/>
  <c r="AP193" i="9"/>
  <c r="AO193" i="9"/>
  <c r="AN193" i="9"/>
  <c r="AM193" i="9"/>
  <c r="AL193" i="9"/>
  <c r="AK193" i="9"/>
  <c r="AS192" i="9"/>
  <c r="AR192" i="9"/>
  <c r="AQ192" i="9"/>
  <c r="AP192" i="9"/>
  <c r="AO192" i="9"/>
  <c r="AN192" i="9"/>
  <c r="AM192" i="9"/>
  <c r="AL192" i="9"/>
  <c r="AK192" i="9"/>
  <c r="AS191" i="9"/>
  <c r="AR191" i="9"/>
  <c r="AQ191" i="9"/>
  <c r="AP191" i="9"/>
  <c r="AO191" i="9"/>
  <c r="AN191" i="9"/>
  <c r="AM191" i="9"/>
  <c r="AL191" i="9"/>
  <c r="AK191" i="9"/>
  <c r="AS190" i="9"/>
  <c r="AR190" i="9"/>
  <c r="AQ190" i="9"/>
  <c r="AP190" i="9"/>
  <c r="AO190" i="9"/>
  <c r="AN190" i="9"/>
  <c r="AM190" i="9"/>
  <c r="AL190" i="9"/>
  <c r="AK190" i="9"/>
  <c r="AS189" i="9"/>
  <c r="AR189" i="9"/>
  <c r="AQ189" i="9"/>
  <c r="AP189" i="9"/>
  <c r="AO189" i="9"/>
  <c r="AN189" i="9"/>
  <c r="AM189" i="9"/>
  <c r="AL189" i="9"/>
  <c r="AK189" i="9"/>
  <c r="AS188" i="9"/>
  <c r="AR188" i="9"/>
  <c r="AQ188" i="9"/>
  <c r="AP188" i="9"/>
  <c r="AO188" i="9"/>
  <c r="AN188" i="9"/>
  <c r="AM188" i="9"/>
  <c r="AL188" i="9"/>
  <c r="AK188" i="9"/>
  <c r="AS187" i="9"/>
  <c r="AR187" i="9"/>
  <c r="AQ187" i="9"/>
  <c r="AP187" i="9"/>
  <c r="AO187" i="9"/>
  <c r="AN187" i="9"/>
  <c r="AM187" i="9"/>
  <c r="AL187" i="9"/>
  <c r="AK187" i="9"/>
  <c r="AS186" i="9"/>
  <c r="AR186" i="9"/>
  <c r="AQ186" i="9"/>
  <c r="AP186" i="9"/>
  <c r="AO186" i="9"/>
  <c r="AN186" i="9"/>
  <c r="AM186" i="9"/>
  <c r="AL186" i="9"/>
  <c r="AK186" i="9"/>
  <c r="AS185" i="9"/>
  <c r="AR185" i="9"/>
  <c r="AQ185" i="9"/>
  <c r="AP185" i="9"/>
  <c r="AO185" i="9"/>
  <c r="AN185" i="9"/>
  <c r="AM185" i="9"/>
  <c r="AL185" i="9"/>
  <c r="AK185" i="9"/>
  <c r="AS184" i="9"/>
  <c r="AR184" i="9"/>
  <c r="AQ184" i="9"/>
  <c r="AP184" i="9"/>
  <c r="AO184" i="9"/>
  <c r="AN184" i="9"/>
  <c r="AM184" i="9"/>
  <c r="AL184" i="9"/>
  <c r="AK184" i="9"/>
  <c r="AS183" i="9"/>
  <c r="AR183" i="9"/>
  <c r="AQ183" i="9"/>
  <c r="AP183" i="9"/>
  <c r="AO183" i="9"/>
  <c r="AN183" i="9"/>
  <c r="AM183" i="9"/>
  <c r="AL183" i="9"/>
  <c r="AK183" i="9"/>
  <c r="AS182" i="9"/>
  <c r="AR182" i="9"/>
  <c r="AQ182" i="9"/>
  <c r="AP182" i="9"/>
  <c r="AO182" i="9"/>
  <c r="AN182" i="9"/>
  <c r="AM182" i="9"/>
  <c r="AL182" i="9"/>
  <c r="AK182" i="9"/>
  <c r="AS181" i="9"/>
  <c r="AR181" i="9"/>
  <c r="AQ181" i="9"/>
  <c r="AP181" i="9"/>
  <c r="AO181" i="9"/>
  <c r="AN181" i="9"/>
  <c r="AM181" i="9"/>
  <c r="AL181" i="9"/>
  <c r="AK181" i="9"/>
  <c r="AS180" i="9"/>
  <c r="AR180" i="9"/>
  <c r="AQ180" i="9"/>
  <c r="AP180" i="9"/>
  <c r="AO180" i="9"/>
  <c r="AN180" i="9"/>
  <c r="AM180" i="9"/>
  <c r="AL180" i="9"/>
  <c r="AK180" i="9"/>
  <c r="AS179" i="9"/>
  <c r="AR179" i="9"/>
  <c r="AQ179" i="9"/>
  <c r="AP179" i="9"/>
  <c r="AO179" i="9"/>
  <c r="AN179" i="9"/>
  <c r="AM179" i="9"/>
  <c r="AL179" i="9"/>
  <c r="AK179" i="9"/>
  <c r="AS178" i="9"/>
  <c r="AR178" i="9"/>
  <c r="AQ178" i="9"/>
  <c r="AP178" i="9"/>
  <c r="AO178" i="9"/>
  <c r="AN178" i="9"/>
  <c r="AM178" i="9"/>
  <c r="AL178" i="9"/>
  <c r="AK178" i="9"/>
  <c r="AS177" i="9"/>
  <c r="AR177" i="9"/>
  <c r="AQ177" i="9"/>
  <c r="AP177" i="9"/>
  <c r="AO177" i="9"/>
  <c r="AN177" i="9"/>
  <c r="AM177" i="9"/>
  <c r="AL177" i="9"/>
  <c r="AK177" i="9"/>
  <c r="AS176" i="9"/>
  <c r="AR176" i="9"/>
  <c r="AQ176" i="9"/>
  <c r="AP176" i="9"/>
  <c r="AO176" i="9"/>
  <c r="AN176" i="9"/>
  <c r="AM176" i="9"/>
  <c r="AL176" i="9"/>
  <c r="AK176" i="9"/>
  <c r="AS175" i="9"/>
  <c r="AR175" i="9"/>
  <c r="AQ175" i="9"/>
  <c r="AP175" i="9"/>
  <c r="AO175" i="9"/>
  <c r="AN175" i="9"/>
  <c r="AM175" i="9"/>
  <c r="AL175" i="9"/>
  <c r="AK175" i="9"/>
  <c r="AS173" i="9"/>
  <c r="AR173" i="9"/>
  <c r="AQ173" i="9"/>
  <c r="AP173" i="9"/>
  <c r="AO173" i="9"/>
  <c r="AN173" i="9"/>
  <c r="AM173" i="9"/>
  <c r="AL173" i="9"/>
  <c r="AK173" i="9"/>
  <c r="AS172" i="9"/>
  <c r="AR172" i="9"/>
  <c r="AQ172" i="9"/>
  <c r="AP172" i="9"/>
  <c r="AO172" i="9"/>
  <c r="AN172" i="9"/>
  <c r="AM172" i="9"/>
  <c r="AL172" i="9"/>
  <c r="AK172" i="9"/>
  <c r="AS171" i="9"/>
  <c r="AR171" i="9"/>
  <c r="AQ171" i="9"/>
  <c r="AP171" i="9"/>
  <c r="AO171" i="9"/>
  <c r="AN171" i="9"/>
  <c r="AM171" i="9"/>
  <c r="AL171" i="9"/>
  <c r="AK171" i="9"/>
  <c r="AS170" i="9"/>
  <c r="AR170" i="9"/>
  <c r="AQ170" i="9"/>
  <c r="AP170" i="9"/>
  <c r="AO170" i="9"/>
  <c r="AN170" i="9"/>
  <c r="AM170" i="9"/>
  <c r="AL170" i="9"/>
  <c r="AK170" i="9"/>
  <c r="AS169" i="9"/>
  <c r="AR169" i="9"/>
  <c r="AQ169" i="9"/>
  <c r="AP169" i="9"/>
  <c r="AO169" i="9"/>
  <c r="AN169" i="9"/>
  <c r="AM169" i="9"/>
  <c r="AL169" i="9"/>
  <c r="AK169" i="9"/>
  <c r="AS168" i="9"/>
  <c r="AR168" i="9"/>
  <c r="AQ168" i="9"/>
  <c r="AP168" i="9"/>
  <c r="AO168" i="9"/>
  <c r="AN168" i="9"/>
  <c r="AM168" i="9"/>
  <c r="AL168" i="9"/>
  <c r="AK168" i="9"/>
  <c r="AS167" i="9"/>
  <c r="AR167" i="9"/>
  <c r="AQ167" i="9"/>
  <c r="AP167" i="9"/>
  <c r="AO167" i="9"/>
  <c r="AN167" i="9"/>
  <c r="AM167" i="9"/>
  <c r="AL167" i="9"/>
  <c r="AK167" i="9"/>
  <c r="AS166" i="9"/>
  <c r="AR166" i="9"/>
  <c r="AQ166" i="9"/>
  <c r="AP166" i="9"/>
  <c r="AO166" i="9"/>
  <c r="AN166" i="9"/>
  <c r="AM166" i="9"/>
  <c r="AL166" i="9"/>
  <c r="AK166" i="9"/>
  <c r="AS165" i="9"/>
  <c r="AR165" i="9"/>
  <c r="AQ165" i="9"/>
  <c r="AP165" i="9"/>
  <c r="AO165" i="9"/>
  <c r="AN165" i="9"/>
  <c r="AM165" i="9"/>
  <c r="AL165" i="9"/>
  <c r="AK165" i="9"/>
  <c r="AS164" i="9"/>
  <c r="AR164" i="9"/>
  <c r="AQ164" i="9"/>
  <c r="AP164" i="9"/>
  <c r="AO164" i="9"/>
  <c r="AN164" i="9"/>
  <c r="AM164" i="9"/>
  <c r="AL164" i="9"/>
  <c r="AK164" i="9"/>
  <c r="AS163" i="9"/>
  <c r="AR163" i="9"/>
  <c r="AQ163" i="9"/>
  <c r="AP163" i="9"/>
  <c r="AO163" i="9"/>
  <c r="AN163" i="9"/>
  <c r="AM163" i="9"/>
  <c r="AL163" i="9"/>
  <c r="AK163" i="9"/>
  <c r="AS162" i="9"/>
  <c r="AR162" i="9"/>
  <c r="AQ162" i="9"/>
  <c r="AP162" i="9"/>
  <c r="AO162" i="9"/>
  <c r="AN162" i="9"/>
  <c r="AM162" i="9"/>
  <c r="AL162" i="9"/>
  <c r="AK162" i="9"/>
  <c r="AS161" i="9"/>
  <c r="AR161" i="9"/>
  <c r="AQ161" i="9"/>
  <c r="AP161" i="9"/>
  <c r="AO161" i="9"/>
  <c r="AN161" i="9"/>
  <c r="AM161" i="9"/>
  <c r="AL161" i="9"/>
  <c r="AK161" i="9"/>
  <c r="AS160" i="9"/>
  <c r="AR160" i="9"/>
  <c r="AQ160" i="9"/>
  <c r="AP160" i="9"/>
  <c r="AO160" i="9"/>
  <c r="AN160" i="9"/>
  <c r="AM160" i="9"/>
  <c r="AL160" i="9"/>
  <c r="AK160" i="9"/>
  <c r="AS159" i="9"/>
  <c r="AR159" i="9"/>
  <c r="AQ159" i="9"/>
  <c r="AP159" i="9"/>
  <c r="AO159" i="9"/>
  <c r="AN159" i="9"/>
  <c r="AM159" i="9"/>
  <c r="AL159" i="9"/>
  <c r="AK159" i="9"/>
  <c r="AS158" i="9"/>
  <c r="AR158" i="9"/>
  <c r="AQ158" i="9"/>
  <c r="AP158" i="9"/>
  <c r="AO158" i="9"/>
  <c r="AN158" i="9"/>
  <c r="AM158" i="9"/>
  <c r="AL158" i="9"/>
  <c r="AK158" i="9"/>
  <c r="AS157" i="9"/>
  <c r="AR157" i="9"/>
  <c r="AQ157" i="9"/>
  <c r="AP157" i="9"/>
  <c r="AO157" i="9"/>
  <c r="AN157" i="9"/>
  <c r="AM157" i="9"/>
  <c r="AL157" i="9"/>
  <c r="AK157" i="9"/>
  <c r="AS156" i="9"/>
  <c r="AR156" i="9"/>
  <c r="AQ156" i="9"/>
  <c r="AP156" i="9"/>
  <c r="AO156" i="9"/>
  <c r="AN156" i="9"/>
  <c r="AM156" i="9"/>
  <c r="AL156" i="9"/>
  <c r="AK156" i="9"/>
  <c r="AS155" i="9"/>
  <c r="AR155" i="9"/>
  <c r="AQ155" i="9"/>
  <c r="AP155" i="9"/>
  <c r="AO155" i="9"/>
  <c r="AN155" i="9"/>
  <c r="AM155" i="9"/>
  <c r="AL155" i="9"/>
  <c r="AK155" i="9"/>
  <c r="AS154" i="9"/>
  <c r="AR154" i="9"/>
  <c r="AQ154" i="9"/>
  <c r="AP154" i="9"/>
  <c r="AO154" i="9"/>
  <c r="AN154" i="9"/>
  <c r="AM154" i="9"/>
  <c r="AL154" i="9"/>
  <c r="AK154" i="9"/>
  <c r="AS153" i="9"/>
  <c r="AR153" i="9"/>
  <c r="AQ153" i="9"/>
  <c r="AP153" i="9"/>
  <c r="AO153" i="9"/>
  <c r="AN153" i="9"/>
  <c r="AM153" i="9"/>
  <c r="AL153" i="9"/>
  <c r="AK153" i="9"/>
  <c r="AS152" i="9"/>
  <c r="AR152" i="9"/>
  <c r="AQ152" i="9"/>
  <c r="AP152" i="9"/>
  <c r="AO152" i="9"/>
  <c r="AN152" i="9"/>
  <c r="AM152" i="9"/>
  <c r="AL152" i="9"/>
  <c r="AK152" i="9"/>
  <c r="AS151" i="9"/>
  <c r="AR151" i="9"/>
  <c r="AQ151" i="9"/>
  <c r="AP151" i="9"/>
  <c r="AO151" i="9"/>
  <c r="AN151" i="9"/>
  <c r="AM151" i="9"/>
  <c r="AL151" i="9"/>
  <c r="AK151" i="9"/>
  <c r="AS150" i="9"/>
  <c r="AR150" i="9"/>
  <c r="AQ150" i="9"/>
  <c r="AP150" i="9"/>
  <c r="AO150" i="9"/>
  <c r="AN150" i="9"/>
  <c r="AM150" i="9"/>
  <c r="AL150" i="9"/>
  <c r="AK150" i="9"/>
  <c r="AS149" i="9"/>
  <c r="AR149" i="9"/>
  <c r="AQ149" i="9"/>
  <c r="AP149" i="9"/>
  <c r="AO149" i="9"/>
  <c r="AN149" i="9"/>
  <c r="AM149" i="9"/>
  <c r="AL149" i="9"/>
  <c r="AK149" i="9"/>
  <c r="N150" i="9"/>
  <c r="O150" i="9"/>
  <c r="P150" i="9"/>
  <c r="Q150" i="9"/>
  <c r="R150" i="9"/>
  <c r="S150" i="9"/>
  <c r="T150" i="9"/>
  <c r="U150" i="9"/>
  <c r="V150" i="9"/>
  <c r="N151" i="9"/>
  <c r="O151" i="9"/>
  <c r="P151" i="9"/>
  <c r="Q151" i="9"/>
  <c r="R151" i="9"/>
  <c r="S151" i="9"/>
  <c r="T151" i="9"/>
  <c r="U151" i="9"/>
  <c r="V151" i="9"/>
  <c r="N152" i="9"/>
  <c r="O152" i="9"/>
  <c r="P152" i="9"/>
  <c r="Q152" i="9"/>
  <c r="R152" i="9"/>
  <c r="S152" i="9"/>
  <c r="T152" i="9"/>
  <c r="U152" i="9"/>
  <c r="V152" i="9"/>
  <c r="N153" i="9"/>
  <c r="O153" i="9"/>
  <c r="P153" i="9"/>
  <c r="Q153" i="9"/>
  <c r="R153" i="9"/>
  <c r="S153" i="9"/>
  <c r="T153" i="9"/>
  <c r="U153" i="9"/>
  <c r="V153" i="9"/>
  <c r="N154" i="9"/>
  <c r="O154" i="9"/>
  <c r="P154" i="9"/>
  <c r="Q154" i="9"/>
  <c r="R154" i="9"/>
  <c r="S154" i="9"/>
  <c r="T154" i="9"/>
  <c r="U154" i="9"/>
  <c r="V154" i="9"/>
  <c r="N155" i="9"/>
  <c r="O155" i="9"/>
  <c r="P155" i="9"/>
  <c r="Q155" i="9"/>
  <c r="R155" i="9"/>
  <c r="S155" i="9"/>
  <c r="T155" i="9"/>
  <c r="U155" i="9"/>
  <c r="V155" i="9"/>
  <c r="N156" i="9"/>
  <c r="O156" i="9"/>
  <c r="P156" i="9"/>
  <c r="Q156" i="9"/>
  <c r="R156" i="9"/>
  <c r="S156" i="9"/>
  <c r="T156" i="9"/>
  <c r="U156" i="9"/>
  <c r="V156" i="9"/>
  <c r="N157" i="9"/>
  <c r="O157" i="9"/>
  <c r="P157" i="9"/>
  <c r="Q157" i="9"/>
  <c r="R157" i="9"/>
  <c r="S157" i="9"/>
  <c r="T157" i="9"/>
  <c r="U157" i="9"/>
  <c r="V157" i="9"/>
  <c r="N158" i="9"/>
  <c r="O158" i="9"/>
  <c r="P158" i="9"/>
  <c r="Q158" i="9"/>
  <c r="R158" i="9"/>
  <c r="S158" i="9"/>
  <c r="T158" i="9"/>
  <c r="U158" i="9"/>
  <c r="V158" i="9"/>
  <c r="N159" i="9"/>
  <c r="O159" i="9"/>
  <c r="P159" i="9"/>
  <c r="Q159" i="9"/>
  <c r="R159" i="9"/>
  <c r="S159" i="9"/>
  <c r="T159" i="9"/>
  <c r="U159" i="9"/>
  <c r="V159" i="9"/>
  <c r="N160" i="9"/>
  <c r="O160" i="9"/>
  <c r="P160" i="9"/>
  <c r="Q160" i="9"/>
  <c r="R160" i="9"/>
  <c r="S160" i="9"/>
  <c r="T160" i="9"/>
  <c r="U160" i="9"/>
  <c r="V160" i="9"/>
  <c r="N161" i="9"/>
  <c r="O161" i="9"/>
  <c r="P161" i="9"/>
  <c r="Q161" i="9"/>
  <c r="R161" i="9"/>
  <c r="S161" i="9"/>
  <c r="T161" i="9"/>
  <c r="U161" i="9"/>
  <c r="V161" i="9"/>
  <c r="N162" i="9"/>
  <c r="O162" i="9"/>
  <c r="P162" i="9"/>
  <c r="Q162" i="9"/>
  <c r="R162" i="9"/>
  <c r="S162" i="9"/>
  <c r="T162" i="9"/>
  <c r="U162" i="9"/>
  <c r="V162" i="9"/>
  <c r="N163" i="9"/>
  <c r="O163" i="9"/>
  <c r="P163" i="9"/>
  <c r="Q163" i="9"/>
  <c r="R163" i="9"/>
  <c r="S163" i="9"/>
  <c r="T163" i="9"/>
  <c r="U163" i="9"/>
  <c r="V163" i="9"/>
  <c r="N164" i="9"/>
  <c r="O164" i="9"/>
  <c r="P164" i="9"/>
  <c r="Q164" i="9"/>
  <c r="R164" i="9"/>
  <c r="S164" i="9"/>
  <c r="T164" i="9"/>
  <c r="U164" i="9"/>
  <c r="V164" i="9"/>
  <c r="N165" i="9"/>
  <c r="O165" i="9"/>
  <c r="P165" i="9"/>
  <c r="Q165" i="9"/>
  <c r="R165" i="9"/>
  <c r="S165" i="9"/>
  <c r="T165" i="9"/>
  <c r="U165" i="9"/>
  <c r="V165" i="9"/>
  <c r="N166" i="9"/>
  <c r="O166" i="9"/>
  <c r="P166" i="9"/>
  <c r="Q166" i="9"/>
  <c r="R166" i="9"/>
  <c r="S166" i="9"/>
  <c r="T166" i="9"/>
  <c r="U166" i="9"/>
  <c r="V166" i="9"/>
  <c r="N167" i="9"/>
  <c r="O167" i="9"/>
  <c r="P167" i="9"/>
  <c r="Q167" i="9"/>
  <c r="R167" i="9"/>
  <c r="S167" i="9"/>
  <c r="T167" i="9"/>
  <c r="U167" i="9"/>
  <c r="V167" i="9"/>
  <c r="N168" i="9"/>
  <c r="O168" i="9"/>
  <c r="P168" i="9"/>
  <c r="Q168" i="9"/>
  <c r="R168" i="9"/>
  <c r="S168" i="9"/>
  <c r="T168" i="9"/>
  <c r="U168" i="9"/>
  <c r="V168" i="9"/>
  <c r="N169" i="9"/>
  <c r="O169" i="9"/>
  <c r="P169" i="9"/>
  <c r="Q169" i="9"/>
  <c r="R169" i="9"/>
  <c r="S169" i="9"/>
  <c r="T169" i="9"/>
  <c r="U169" i="9"/>
  <c r="V169" i="9"/>
  <c r="N170" i="9"/>
  <c r="O170" i="9"/>
  <c r="P170" i="9"/>
  <c r="Q170" i="9"/>
  <c r="R170" i="9"/>
  <c r="S170" i="9"/>
  <c r="T170" i="9"/>
  <c r="U170" i="9"/>
  <c r="V170" i="9"/>
  <c r="N171" i="9"/>
  <c r="O171" i="9"/>
  <c r="P171" i="9"/>
  <c r="Q171" i="9"/>
  <c r="R171" i="9"/>
  <c r="S171" i="9"/>
  <c r="T171" i="9"/>
  <c r="U171" i="9"/>
  <c r="V171" i="9"/>
  <c r="N172" i="9"/>
  <c r="O172" i="9"/>
  <c r="P172" i="9"/>
  <c r="Q172" i="9"/>
  <c r="R172" i="9"/>
  <c r="S172" i="9"/>
  <c r="T172" i="9"/>
  <c r="U172" i="9"/>
  <c r="V172" i="9"/>
  <c r="N173" i="9"/>
  <c r="O173" i="9"/>
  <c r="P173" i="9"/>
  <c r="Q173" i="9"/>
  <c r="R173" i="9"/>
  <c r="S173" i="9"/>
  <c r="T173" i="9"/>
  <c r="U173" i="9"/>
  <c r="V173" i="9"/>
  <c r="N174" i="9"/>
  <c r="O174" i="9"/>
  <c r="P174" i="9"/>
  <c r="Q174" i="9"/>
  <c r="R174" i="9"/>
  <c r="S174" i="9"/>
  <c r="T174" i="9"/>
  <c r="U174" i="9"/>
  <c r="V174" i="9"/>
  <c r="N175" i="9"/>
  <c r="O175" i="9"/>
  <c r="P175" i="9"/>
  <c r="Q175" i="9"/>
  <c r="R175" i="9"/>
  <c r="S175" i="9"/>
  <c r="T175" i="9"/>
  <c r="U175" i="9"/>
  <c r="V175" i="9"/>
  <c r="N176" i="9"/>
  <c r="O176" i="9"/>
  <c r="P176" i="9"/>
  <c r="Q176" i="9"/>
  <c r="R176" i="9"/>
  <c r="S176" i="9"/>
  <c r="T176" i="9"/>
  <c r="U176" i="9"/>
  <c r="V176" i="9"/>
  <c r="N177" i="9"/>
  <c r="O177" i="9"/>
  <c r="P177" i="9"/>
  <c r="Q177" i="9"/>
  <c r="R177" i="9"/>
  <c r="S177" i="9"/>
  <c r="T177" i="9"/>
  <c r="U177" i="9"/>
  <c r="V177" i="9"/>
  <c r="N178" i="9"/>
  <c r="O178" i="9"/>
  <c r="P178" i="9"/>
  <c r="Q178" i="9"/>
  <c r="R178" i="9"/>
  <c r="S178" i="9"/>
  <c r="T178" i="9"/>
  <c r="U178" i="9"/>
  <c r="V178" i="9"/>
  <c r="N179" i="9"/>
  <c r="O179" i="9"/>
  <c r="P179" i="9"/>
  <c r="Q179" i="9"/>
  <c r="R179" i="9"/>
  <c r="S179" i="9"/>
  <c r="T179" i="9"/>
  <c r="U179" i="9"/>
  <c r="V179" i="9"/>
  <c r="N180" i="9"/>
  <c r="O180" i="9"/>
  <c r="P180" i="9"/>
  <c r="Q180" i="9"/>
  <c r="R180" i="9"/>
  <c r="S180" i="9"/>
  <c r="T180" i="9"/>
  <c r="U180" i="9"/>
  <c r="V180" i="9"/>
  <c r="N181" i="9"/>
  <c r="O181" i="9"/>
  <c r="P181" i="9"/>
  <c r="Q181" i="9"/>
  <c r="R181" i="9"/>
  <c r="S181" i="9"/>
  <c r="T181" i="9"/>
  <c r="U181" i="9"/>
  <c r="V181" i="9"/>
  <c r="N182" i="9"/>
  <c r="O182" i="9"/>
  <c r="P182" i="9"/>
  <c r="Q182" i="9"/>
  <c r="R182" i="9"/>
  <c r="S182" i="9"/>
  <c r="T182" i="9"/>
  <c r="U182" i="9"/>
  <c r="V182" i="9"/>
  <c r="N183" i="9"/>
  <c r="O183" i="9"/>
  <c r="P183" i="9"/>
  <c r="Q183" i="9"/>
  <c r="R183" i="9"/>
  <c r="S183" i="9"/>
  <c r="T183" i="9"/>
  <c r="U183" i="9"/>
  <c r="V183" i="9"/>
  <c r="N184" i="9"/>
  <c r="O184" i="9"/>
  <c r="P184" i="9"/>
  <c r="Q184" i="9"/>
  <c r="R184" i="9"/>
  <c r="S184" i="9"/>
  <c r="T184" i="9"/>
  <c r="U184" i="9"/>
  <c r="V184" i="9"/>
  <c r="N185" i="9"/>
  <c r="O185" i="9"/>
  <c r="P185" i="9"/>
  <c r="Q185" i="9"/>
  <c r="R185" i="9"/>
  <c r="S185" i="9"/>
  <c r="T185" i="9"/>
  <c r="U185" i="9"/>
  <c r="V185" i="9"/>
  <c r="N186" i="9"/>
  <c r="O186" i="9"/>
  <c r="P186" i="9"/>
  <c r="Q186" i="9"/>
  <c r="R186" i="9"/>
  <c r="S186" i="9"/>
  <c r="T186" i="9"/>
  <c r="U186" i="9"/>
  <c r="V186" i="9"/>
  <c r="N187" i="9"/>
  <c r="O187" i="9"/>
  <c r="P187" i="9"/>
  <c r="Q187" i="9"/>
  <c r="R187" i="9"/>
  <c r="S187" i="9"/>
  <c r="T187" i="9"/>
  <c r="U187" i="9"/>
  <c r="V187" i="9"/>
  <c r="N188" i="9"/>
  <c r="O188" i="9"/>
  <c r="P188" i="9"/>
  <c r="Q188" i="9"/>
  <c r="R188" i="9"/>
  <c r="S188" i="9"/>
  <c r="T188" i="9"/>
  <c r="U188" i="9"/>
  <c r="V188" i="9"/>
  <c r="N189" i="9"/>
  <c r="O189" i="9"/>
  <c r="P189" i="9"/>
  <c r="Q189" i="9"/>
  <c r="R189" i="9"/>
  <c r="S189" i="9"/>
  <c r="T189" i="9"/>
  <c r="U189" i="9"/>
  <c r="V189" i="9"/>
  <c r="N190" i="9"/>
  <c r="O190" i="9"/>
  <c r="P190" i="9"/>
  <c r="Q190" i="9"/>
  <c r="R190" i="9"/>
  <c r="S190" i="9"/>
  <c r="T190" i="9"/>
  <c r="U190" i="9"/>
  <c r="V190" i="9"/>
  <c r="N191" i="9"/>
  <c r="O191" i="9"/>
  <c r="P191" i="9"/>
  <c r="Q191" i="9"/>
  <c r="R191" i="9"/>
  <c r="S191" i="9"/>
  <c r="T191" i="9"/>
  <c r="U191" i="9"/>
  <c r="V191" i="9"/>
  <c r="N192" i="9"/>
  <c r="O192" i="9"/>
  <c r="P192" i="9"/>
  <c r="Q192" i="9"/>
  <c r="R192" i="9"/>
  <c r="S192" i="9"/>
  <c r="T192" i="9"/>
  <c r="U192" i="9"/>
  <c r="V192" i="9"/>
  <c r="N193" i="9"/>
  <c r="O193" i="9"/>
  <c r="P193" i="9"/>
  <c r="Q193" i="9"/>
  <c r="R193" i="9"/>
  <c r="S193" i="9"/>
  <c r="T193" i="9"/>
  <c r="U193" i="9"/>
  <c r="V193" i="9"/>
  <c r="N194" i="9"/>
  <c r="O194" i="9"/>
  <c r="P194" i="9"/>
  <c r="Q194" i="9"/>
  <c r="R194" i="9"/>
  <c r="S194" i="9"/>
  <c r="T194" i="9"/>
  <c r="U194" i="9"/>
  <c r="V194" i="9"/>
  <c r="N195" i="9"/>
  <c r="O195" i="9"/>
  <c r="P195" i="9"/>
  <c r="Q195" i="9"/>
  <c r="R195" i="9"/>
  <c r="S195" i="9"/>
  <c r="T195" i="9"/>
  <c r="U195" i="9"/>
  <c r="V195" i="9"/>
  <c r="N196" i="9"/>
  <c r="O196" i="9"/>
  <c r="P196" i="9"/>
  <c r="Q196" i="9"/>
  <c r="R196" i="9"/>
  <c r="S196" i="9"/>
  <c r="T196" i="9"/>
  <c r="U196" i="9"/>
  <c r="V196" i="9"/>
  <c r="N197" i="9"/>
  <c r="O197" i="9"/>
  <c r="P197" i="9"/>
  <c r="Q197" i="9"/>
  <c r="R197" i="9"/>
  <c r="S197" i="9"/>
  <c r="T197" i="9"/>
  <c r="U197" i="9"/>
  <c r="V197" i="9"/>
  <c r="N198" i="9"/>
  <c r="O198" i="9"/>
  <c r="P198" i="9"/>
  <c r="Q198" i="9"/>
  <c r="R198" i="9"/>
  <c r="S198" i="9"/>
  <c r="T198" i="9"/>
  <c r="U198" i="9"/>
  <c r="V198" i="9"/>
  <c r="N199" i="9"/>
  <c r="O199" i="9"/>
  <c r="P199" i="9"/>
  <c r="Q199" i="9"/>
  <c r="R199" i="9"/>
  <c r="S199" i="9"/>
  <c r="T199" i="9"/>
  <c r="U199" i="9"/>
  <c r="V199" i="9"/>
  <c r="N200" i="9"/>
  <c r="O200" i="9"/>
  <c r="P200" i="9"/>
  <c r="Q200" i="9"/>
  <c r="R200" i="9"/>
  <c r="S200" i="9"/>
  <c r="T200" i="9"/>
  <c r="U200" i="9"/>
  <c r="V200" i="9"/>
  <c r="N201" i="9"/>
  <c r="O201" i="9"/>
  <c r="P201" i="9"/>
  <c r="Q201" i="9"/>
  <c r="R201" i="9"/>
  <c r="S201" i="9"/>
  <c r="T201" i="9"/>
  <c r="U201" i="9"/>
  <c r="V201" i="9"/>
  <c r="N202" i="9"/>
  <c r="O202" i="9"/>
  <c r="P202" i="9"/>
  <c r="Q202" i="9"/>
  <c r="R202" i="9"/>
  <c r="S202" i="9"/>
  <c r="T202" i="9"/>
  <c r="U202" i="9"/>
  <c r="V202" i="9"/>
  <c r="N203" i="9"/>
  <c r="O203" i="9"/>
  <c r="P203" i="9"/>
  <c r="Q203" i="9"/>
  <c r="R203" i="9"/>
  <c r="S203" i="9"/>
  <c r="T203" i="9"/>
  <c r="U203" i="9"/>
  <c r="V203" i="9"/>
  <c r="N204" i="9"/>
  <c r="O204" i="9"/>
  <c r="P204" i="9"/>
  <c r="Q204" i="9"/>
  <c r="R204" i="9"/>
  <c r="S204" i="9"/>
  <c r="T204" i="9"/>
  <c r="U204" i="9"/>
  <c r="V204" i="9"/>
  <c r="N205" i="9"/>
  <c r="O205" i="9"/>
  <c r="P205" i="9"/>
  <c r="Q205" i="9"/>
  <c r="R205" i="9"/>
  <c r="S205" i="9"/>
  <c r="T205" i="9"/>
  <c r="U205" i="9"/>
  <c r="V205" i="9"/>
  <c r="N206" i="9"/>
  <c r="O206" i="9"/>
  <c r="P206" i="9"/>
  <c r="Q206" i="9"/>
  <c r="R206" i="9"/>
  <c r="S206" i="9"/>
  <c r="T206" i="9"/>
  <c r="U206" i="9"/>
  <c r="V206" i="9"/>
  <c r="N207" i="9"/>
  <c r="O207" i="9"/>
  <c r="P207" i="9"/>
  <c r="Q207" i="9"/>
  <c r="R207" i="9"/>
  <c r="S207" i="9"/>
  <c r="T207" i="9"/>
  <c r="U207" i="9"/>
  <c r="V207" i="9"/>
  <c r="N208" i="9"/>
  <c r="O208" i="9"/>
  <c r="P208" i="9"/>
  <c r="Q208" i="9"/>
  <c r="R208" i="9"/>
  <c r="S208" i="9"/>
  <c r="T208" i="9"/>
  <c r="U208" i="9"/>
  <c r="V208" i="9"/>
  <c r="N209" i="9"/>
  <c r="O209" i="9"/>
  <c r="P209" i="9"/>
  <c r="Q209" i="9"/>
  <c r="R209" i="9"/>
  <c r="S209" i="9"/>
  <c r="T209" i="9"/>
  <c r="U209" i="9"/>
  <c r="V209" i="9"/>
  <c r="N210" i="9"/>
  <c r="O210" i="9"/>
  <c r="P210" i="9"/>
  <c r="Q210" i="9"/>
  <c r="R210" i="9"/>
  <c r="S210" i="9"/>
  <c r="T210" i="9"/>
  <c r="U210" i="9"/>
  <c r="V210" i="9"/>
  <c r="N211" i="9"/>
  <c r="O211" i="9"/>
  <c r="P211" i="9"/>
  <c r="Q211" i="9"/>
  <c r="R211" i="9"/>
  <c r="S211" i="9"/>
  <c r="T211" i="9"/>
  <c r="U211" i="9"/>
  <c r="V211" i="9"/>
  <c r="N212" i="9"/>
  <c r="O212" i="9"/>
  <c r="P212" i="9"/>
  <c r="Q212" i="9"/>
  <c r="R212" i="9"/>
  <c r="S212" i="9"/>
  <c r="T212" i="9"/>
  <c r="U212" i="9"/>
  <c r="V212" i="9"/>
  <c r="N213" i="9"/>
  <c r="O213" i="9"/>
  <c r="P213" i="9"/>
  <c r="Q213" i="9"/>
  <c r="R213" i="9"/>
  <c r="S213" i="9"/>
  <c r="T213" i="9"/>
  <c r="U213" i="9"/>
  <c r="V213" i="9"/>
  <c r="N214" i="9"/>
  <c r="O214" i="9"/>
  <c r="P214" i="9"/>
  <c r="Q214" i="9"/>
  <c r="R214" i="9"/>
  <c r="S214" i="9"/>
  <c r="T214" i="9"/>
  <c r="U214" i="9"/>
  <c r="V214" i="9"/>
  <c r="N215" i="9"/>
  <c r="O215" i="9"/>
  <c r="P215" i="9"/>
  <c r="Q215" i="9"/>
  <c r="R215" i="9"/>
  <c r="S215" i="9"/>
  <c r="T215" i="9"/>
  <c r="U215" i="9"/>
  <c r="V215" i="9"/>
  <c r="N216" i="9"/>
  <c r="O216" i="9"/>
  <c r="P216" i="9"/>
  <c r="Q216" i="9"/>
  <c r="R216" i="9"/>
  <c r="S216" i="9"/>
  <c r="T216" i="9"/>
  <c r="U216" i="9"/>
  <c r="V216" i="9"/>
  <c r="N217" i="9"/>
  <c r="O217" i="9"/>
  <c r="P217" i="9"/>
  <c r="Q217" i="9"/>
  <c r="R217" i="9"/>
  <c r="S217" i="9"/>
  <c r="T217" i="9"/>
  <c r="U217" i="9"/>
  <c r="V217" i="9"/>
  <c r="N218" i="9"/>
  <c r="O218" i="9"/>
  <c r="P218" i="9"/>
  <c r="Q218" i="9"/>
  <c r="R218" i="9"/>
  <c r="S218" i="9"/>
  <c r="T218" i="9"/>
  <c r="U218" i="9"/>
  <c r="V218" i="9"/>
  <c r="N219" i="9"/>
  <c r="O219" i="9"/>
  <c r="P219" i="9"/>
  <c r="Q219" i="9"/>
  <c r="R219" i="9"/>
  <c r="S219" i="9"/>
  <c r="T219" i="9"/>
  <c r="U219" i="9"/>
  <c r="V219" i="9"/>
  <c r="N220" i="9"/>
  <c r="O220" i="9"/>
  <c r="P220" i="9"/>
  <c r="Q220" i="9"/>
  <c r="R220" i="9"/>
  <c r="S220" i="9"/>
  <c r="T220" i="9"/>
  <c r="U220" i="9"/>
  <c r="V220" i="9"/>
  <c r="N221" i="9"/>
  <c r="O221" i="9"/>
  <c r="P221" i="9"/>
  <c r="Q221" i="9"/>
  <c r="R221" i="9"/>
  <c r="S221" i="9"/>
  <c r="T221" i="9"/>
  <c r="U221" i="9"/>
  <c r="V221" i="9"/>
  <c r="N222" i="9"/>
  <c r="O222" i="9"/>
  <c r="P222" i="9"/>
  <c r="Q222" i="9"/>
  <c r="R222" i="9"/>
  <c r="S222" i="9"/>
  <c r="T222" i="9"/>
  <c r="U222" i="9"/>
  <c r="V222" i="9"/>
  <c r="N223" i="9"/>
  <c r="O223" i="9"/>
  <c r="P223" i="9"/>
  <c r="Q223" i="9"/>
  <c r="R223" i="9"/>
  <c r="S223" i="9"/>
  <c r="T223" i="9"/>
  <c r="U223" i="9"/>
  <c r="V223" i="9"/>
  <c r="N224" i="9"/>
  <c r="O224" i="9"/>
  <c r="P224" i="9"/>
  <c r="Q224" i="9"/>
  <c r="R224" i="9"/>
  <c r="S224" i="9"/>
  <c r="T224" i="9"/>
  <c r="U224" i="9"/>
  <c r="V224" i="9"/>
  <c r="N225" i="9"/>
  <c r="O225" i="9"/>
  <c r="P225" i="9"/>
  <c r="Q225" i="9"/>
  <c r="R225" i="9"/>
  <c r="S225" i="9"/>
  <c r="T225" i="9"/>
  <c r="U225" i="9"/>
  <c r="V225" i="9"/>
  <c r="N226" i="9"/>
  <c r="O226" i="9"/>
  <c r="P226" i="9"/>
  <c r="Q226" i="9"/>
  <c r="R226" i="9"/>
  <c r="S226" i="9"/>
  <c r="T226" i="9"/>
  <c r="U226" i="9"/>
  <c r="V226" i="9"/>
  <c r="N227" i="9"/>
  <c r="O227" i="9"/>
  <c r="P227" i="9"/>
  <c r="Q227" i="9"/>
  <c r="R227" i="9"/>
  <c r="S227" i="9"/>
  <c r="T227" i="9"/>
  <c r="U227" i="9"/>
  <c r="V227" i="9"/>
  <c r="N228" i="9"/>
  <c r="O228" i="9"/>
  <c r="P228" i="9"/>
  <c r="Q228" i="9"/>
  <c r="R228" i="9"/>
  <c r="S228" i="9"/>
  <c r="T228" i="9"/>
  <c r="U228" i="9"/>
  <c r="V228" i="9"/>
  <c r="N229" i="9"/>
  <c r="O229" i="9"/>
  <c r="P229" i="9"/>
  <c r="Q229" i="9"/>
  <c r="R229" i="9"/>
  <c r="S229" i="9"/>
  <c r="T229" i="9"/>
  <c r="U229" i="9"/>
  <c r="V229" i="9"/>
  <c r="N230" i="9"/>
  <c r="O230" i="9"/>
  <c r="P230" i="9"/>
  <c r="Q230" i="9"/>
  <c r="R230" i="9"/>
  <c r="S230" i="9"/>
  <c r="T230" i="9"/>
  <c r="U230" i="9"/>
  <c r="V230" i="9"/>
  <c r="N231" i="9"/>
  <c r="O231" i="9"/>
  <c r="P231" i="9"/>
  <c r="Q231" i="9"/>
  <c r="R231" i="9"/>
  <c r="S231" i="9"/>
  <c r="T231" i="9"/>
  <c r="U231" i="9"/>
  <c r="V231" i="9"/>
  <c r="N232" i="9"/>
  <c r="O232" i="9"/>
  <c r="P232" i="9"/>
  <c r="Q232" i="9"/>
  <c r="R232" i="9"/>
  <c r="S232" i="9"/>
  <c r="T232" i="9"/>
  <c r="U232" i="9"/>
  <c r="V232" i="9"/>
  <c r="N233" i="9"/>
  <c r="O233" i="9"/>
  <c r="P233" i="9"/>
  <c r="Q233" i="9"/>
  <c r="R233" i="9"/>
  <c r="S233" i="9"/>
  <c r="T233" i="9"/>
  <c r="U233" i="9"/>
  <c r="V233" i="9"/>
  <c r="N234" i="9"/>
  <c r="O234" i="9"/>
  <c r="P234" i="9"/>
  <c r="Q234" i="9"/>
  <c r="R234" i="9"/>
  <c r="S234" i="9"/>
  <c r="T234" i="9"/>
  <c r="U234" i="9"/>
  <c r="V234" i="9"/>
  <c r="N235" i="9"/>
  <c r="O235" i="9"/>
  <c r="P235" i="9"/>
  <c r="Q235" i="9"/>
  <c r="R235" i="9"/>
  <c r="S235" i="9"/>
  <c r="T235" i="9"/>
  <c r="U235" i="9"/>
  <c r="V235" i="9"/>
  <c r="N236" i="9"/>
  <c r="O236" i="9"/>
  <c r="P236" i="9"/>
  <c r="Q236" i="9"/>
  <c r="R236" i="9"/>
  <c r="S236" i="9"/>
  <c r="T236" i="9"/>
  <c r="U236" i="9"/>
  <c r="V236" i="9"/>
  <c r="N237" i="9"/>
  <c r="O237" i="9"/>
  <c r="P237" i="9"/>
  <c r="Q237" i="9"/>
  <c r="R237" i="9"/>
  <c r="S237" i="9"/>
  <c r="T237" i="9"/>
  <c r="U237" i="9"/>
  <c r="V237" i="9"/>
  <c r="N238" i="9"/>
  <c r="O238" i="9"/>
  <c r="P238" i="9"/>
  <c r="Q238" i="9"/>
  <c r="R238" i="9"/>
  <c r="S238" i="9"/>
  <c r="T238" i="9"/>
  <c r="U238" i="9"/>
  <c r="V238" i="9"/>
  <c r="N239" i="9"/>
  <c r="O239" i="9"/>
  <c r="P239" i="9"/>
  <c r="Q239" i="9"/>
  <c r="R239" i="9"/>
  <c r="S239" i="9"/>
  <c r="T239" i="9"/>
  <c r="U239" i="9"/>
  <c r="V239" i="9"/>
  <c r="N240" i="9"/>
  <c r="O240" i="9"/>
  <c r="P240" i="9"/>
  <c r="Q240" i="9"/>
  <c r="R240" i="9"/>
  <c r="S240" i="9"/>
  <c r="T240" i="9"/>
  <c r="U240" i="9"/>
  <c r="V240" i="9"/>
  <c r="N241" i="9"/>
  <c r="O241" i="9"/>
  <c r="P241" i="9"/>
  <c r="Q241" i="9"/>
  <c r="R241" i="9"/>
  <c r="S241" i="9"/>
  <c r="T241" i="9"/>
  <c r="U241" i="9"/>
  <c r="V241" i="9"/>
  <c r="N242" i="9"/>
  <c r="O242" i="9"/>
  <c r="P242" i="9"/>
  <c r="Q242" i="9"/>
  <c r="R242" i="9"/>
  <c r="S242" i="9"/>
  <c r="T242" i="9"/>
  <c r="U242" i="9"/>
  <c r="V242" i="9"/>
  <c r="N243" i="9"/>
  <c r="O243" i="9"/>
  <c r="P243" i="9"/>
  <c r="Q243" i="9"/>
  <c r="R243" i="9"/>
  <c r="S243" i="9"/>
  <c r="T243" i="9"/>
  <c r="U243" i="9"/>
  <c r="V243" i="9"/>
  <c r="N244" i="9"/>
  <c r="O244" i="9"/>
  <c r="P244" i="9"/>
  <c r="Q244" i="9"/>
  <c r="R244" i="9"/>
  <c r="S244" i="9"/>
  <c r="T244" i="9"/>
  <c r="U244" i="9"/>
  <c r="V244" i="9"/>
  <c r="N245" i="9"/>
  <c r="O245" i="9"/>
  <c r="P245" i="9"/>
  <c r="Q245" i="9"/>
  <c r="R245" i="9"/>
  <c r="S245" i="9"/>
  <c r="T245" i="9"/>
  <c r="U245" i="9"/>
  <c r="V245" i="9"/>
  <c r="N246" i="9"/>
  <c r="O246" i="9"/>
  <c r="P246" i="9"/>
  <c r="Q246" i="9"/>
  <c r="R246" i="9"/>
  <c r="S246" i="9"/>
  <c r="T246" i="9"/>
  <c r="U246" i="9"/>
  <c r="V246" i="9"/>
  <c r="N247" i="9"/>
  <c r="O247" i="9"/>
  <c r="P247" i="9"/>
  <c r="Q247" i="9"/>
  <c r="R247" i="9"/>
  <c r="S247" i="9"/>
  <c r="T247" i="9"/>
  <c r="U247" i="9"/>
  <c r="V247" i="9"/>
  <c r="N248" i="9"/>
  <c r="O248" i="9"/>
  <c r="P248" i="9"/>
  <c r="Q248" i="9"/>
  <c r="R248" i="9"/>
  <c r="S248" i="9"/>
  <c r="T248" i="9"/>
  <c r="U248" i="9"/>
  <c r="V248" i="9"/>
  <c r="N249" i="9"/>
  <c r="O249" i="9"/>
  <c r="P249" i="9"/>
  <c r="Q249" i="9"/>
  <c r="R249" i="9"/>
  <c r="S249" i="9"/>
  <c r="T249" i="9"/>
  <c r="U249" i="9"/>
  <c r="V249" i="9"/>
  <c r="N250" i="9"/>
  <c r="O250" i="9"/>
  <c r="P250" i="9"/>
  <c r="Q250" i="9"/>
  <c r="R250" i="9"/>
  <c r="S250" i="9"/>
  <c r="T250" i="9"/>
  <c r="U250" i="9"/>
  <c r="V250" i="9"/>
  <c r="N251" i="9"/>
  <c r="O251" i="9"/>
  <c r="P251" i="9"/>
  <c r="Q251" i="9"/>
  <c r="R251" i="9"/>
  <c r="S251" i="9"/>
  <c r="T251" i="9"/>
  <c r="U251" i="9"/>
  <c r="V251" i="9"/>
  <c r="N252" i="9"/>
  <c r="O252" i="9"/>
  <c r="P252" i="9"/>
  <c r="Q252" i="9"/>
  <c r="R252" i="9"/>
  <c r="S252" i="9"/>
  <c r="T252" i="9"/>
  <c r="U252" i="9"/>
  <c r="V252" i="9"/>
  <c r="N253" i="9"/>
  <c r="O253" i="9"/>
  <c r="P253" i="9"/>
  <c r="Q253" i="9"/>
  <c r="R253" i="9"/>
  <c r="S253" i="9"/>
  <c r="T253" i="9"/>
  <c r="U253" i="9"/>
  <c r="V253" i="9"/>
  <c r="N254" i="9"/>
  <c r="O254" i="9"/>
  <c r="P254" i="9"/>
  <c r="Q254" i="9"/>
  <c r="R254" i="9"/>
  <c r="S254" i="9"/>
  <c r="T254" i="9"/>
  <c r="U254" i="9"/>
  <c r="V254" i="9"/>
  <c r="N255" i="9"/>
  <c r="O255" i="9"/>
  <c r="P255" i="9"/>
  <c r="Q255" i="9"/>
  <c r="R255" i="9"/>
  <c r="S255" i="9"/>
  <c r="T255" i="9"/>
  <c r="U255" i="9"/>
  <c r="V255" i="9"/>
  <c r="N256" i="9"/>
  <c r="O256" i="9"/>
  <c r="P256" i="9"/>
  <c r="Q256" i="9"/>
  <c r="R256" i="9"/>
  <c r="S256" i="9"/>
  <c r="T256" i="9"/>
  <c r="U256" i="9"/>
  <c r="V256" i="9"/>
  <c r="N257" i="9"/>
  <c r="O257" i="9"/>
  <c r="P257" i="9"/>
  <c r="Q257" i="9"/>
  <c r="R257" i="9"/>
  <c r="S257" i="9"/>
  <c r="T257" i="9"/>
  <c r="U257" i="9"/>
  <c r="V257" i="9"/>
  <c r="N258" i="9"/>
  <c r="O258" i="9"/>
  <c r="P258" i="9"/>
  <c r="Q258" i="9"/>
  <c r="R258" i="9"/>
  <c r="S258" i="9"/>
  <c r="T258" i="9"/>
  <c r="U258" i="9"/>
  <c r="V258" i="9"/>
  <c r="N259" i="9"/>
  <c r="O259" i="9"/>
  <c r="P259" i="9"/>
  <c r="Q259" i="9"/>
  <c r="R259" i="9"/>
  <c r="S259" i="9"/>
  <c r="T259" i="9"/>
  <c r="U259" i="9"/>
  <c r="V259" i="9"/>
  <c r="N260" i="9"/>
  <c r="O260" i="9"/>
  <c r="P260" i="9"/>
  <c r="Q260" i="9"/>
  <c r="R260" i="9"/>
  <c r="S260" i="9"/>
  <c r="T260" i="9"/>
  <c r="U260" i="9"/>
  <c r="V260" i="9"/>
  <c r="N261" i="9"/>
  <c r="O261" i="9"/>
  <c r="P261" i="9"/>
  <c r="Q261" i="9"/>
  <c r="R261" i="9"/>
  <c r="S261" i="9"/>
  <c r="T261" i="9"/>
  <c r="U261" i="9"/>
  <c r="V261" i="9"/>
  <c r="N262" i="9"/>
  <c r="O262" i="9"/>
  <c r="P262" i="9"/>
  <c r="Q262" i="9"/>
  <c r="R262" i="9"/>
  <c r="S262" i="9"/>
  <c r="T262" i="9"/>
  <c r="U262" i="9"/>
  <c r="V262" i="9"/>
  <c r="N263" i="9"/>
  <c r="O263" i="9"/>
  <c r="P263" i="9"/>
  <c r="Q263" i="9"/>
  <c r="R263" i="9"/>
  <c r="S263" i="9"/>
  <c r="T263" i="9"/>
  <c r="U263" i="9"/>
  <c r="V263" i="9"/>
  <c r="N264" i="9"/>
  <c r="O264" i="9"/>
  <c r="P264" i="9"/>
  <c r="Q264" i="9"/>
  <c r="R264" i="9"/>
  <c r="S264" i="9"/>
  <c r="T264" i="9"/>
  <c r="U264" i="9"/>
  <c r="V264" i="9"/>
  <c r="N265" i="9"/>
  <c r="O265" i="9"/>
  <c r="P265" i="9"/>
  <c r="Q265" i="9"/>
  <c r="R265" i="9"/>
  <c r="S265" i="9"/>
  <c r="T265" i="9"/>
  <c r="U265" i="9"/>
  <c r="V265" i="9"/>
  <c r="N266" i="9"/>
  <c r="O266" i="9"/>
  <c r="P266" i="9"/>
  <c r="Q266" i="9"/>
  <c r="R266" i="9"/>
  <c r="S266" i="9"/>
  <c r="T266" i="9"/>
  <c r="U266" i="9"/>
  <c r="V266" i="9"/>
  <c r="N267" i="9"/>
  <c r="O267" i="9"/>
  <c r="P267" i="9"/>
  <c r="Q267" i="9"/>
  <c r="R267" i="9"/>
  <c r="S267" i="9"/>
  <c r="T267" i="9"/>
  <c r="U267" i="9"/>
  <c r="V267" i="9"/>
  <c r="N268" i="9"/>
  <c r="O268" i="9"/>
  <c r="P268" i="9"/>
  <c r="Q268" i="9"/>
  <c r="R268" i="9"/>
  <c r="S268" i="9"/>
  <c r="T268" i="9"/>
  <c r="U268" i="9"/>
  <c r="V268" i="9"/>
  <c r="N269" i="9"/>
  <c r="O269" i="9"/>
  <c r="P269" i="9"/>
  <c r="Q269" i="9"/>
  <c r="R269" i="9"/>
  <c r="S269" i="9"/>
  <c r="T269" i="9"/>
  <c r="U269" i="9"/>
  <c r="V269" i="9"/>
  <c r="N270" i="9"/>
  <c r="O270" i="9"/>
  <c r="P270" i="9"/>
  <c r="Q270" i="9"/>
  <c r="R270" i="9"/>
  <c r="S270" i="9"/>
  <c r="T270" i="9"/>
  <c r="U270" i="9"/>
  <c r="V270" i="9"/>
  <c r="N271" i="9"/>
  <c r="O271" i="9"/>
  <c r="P271" i="9"/>
  <c r="Q271" i="9"/>
  <c r="R271" i="9"/>
  <c r="S271" i="9"/>
  <c r="T271" i="9"/>
  <c r="U271" i="9"/>
  <c r="V271" i="9"/>
  <c r="N272" i="9"/>
  <c r="O272" i="9"/>
  <c r="P272" i="9"/>
  <c r="Q272" i="9"/>
  <c r="R272" i="9"/>
  <c r="S272" i="9"/>
  <c r="T272" i="9"/>
  <c r="U272" i="9"/>
  <c r="V272" i="9"/>
  <c r="N273" i="9"/>
  <c r="O273" i="9"/>
  <c r="P273" i="9"/>
  <c r="Q273" i="9"/>
  <c r="R273" i="9"/>
  <c r="S273" i="9"/>
  <c r="T273" i="9"/>
  <c r="U273" i="9"/>
  <c r="V273" i="9"/>
  <c r="N274" i="9"/>
  <c r="O274" i="9"/>
  <c r="P274" i="9"/>
  <c r="Q274" i="9"/>
  <c r="R274" i="9"/>
  <c r="S274" i="9"/>
  <c r="T274" i="9"/>
  <c r="U274" i="9"/>
  <c r="V274" i="9"/>
  <c r="N275" i="9"/>
  <c r="O275" i="9"/>
  <c r="P275" i="9"/>
  <c r="Q275" i="9"/>
  <c r="R275" i="9"/>
  <c r="S275" i="9"/>
  <c r="T275" i="9"/>
  <c r="U275" i="9"/>
  <c r="V275" i="9"/>
  <c r="N276" i="9"/>
  <c r="O276" i="9"/>
  <c r="P276" i="9"/>
  <c r="Q276" i="9"/>
  <c r="R276" i="9"/>
  <c r="S276" i="9"/>
  <c r="T276" i="9"/>
  <c r="U276" i="9"/>
  <c r="V276" i="9"/>
  <c r="N277" i="9"/>
  <c r="O277" i="9"/>
  <c r="P277" i="9"/>
  <c r="Q277" i="9"/>
  <c r="R277" i="9"/>
  <c r="S277" i="9"/>
  <c r="T277" i="9"/>
  <c r="U277" i="9"/>
  <c r="V277" i="9"/>
  <c r="N278" i="9"/>
  <c r="O278" i="9"/>
  <c r="P278" i="9"/>
  <c r="Q278" i="9"/>
  <c r="R278" i="9"/>
  <c r="S278" i="9"/>
  <c r="T278" i="9"/>
  <c r="U278" i="9"/>
  <c r="V278" i="9"/>
  <c r="N279" i="9"/>
  <c r="O279" i="9"/>
  <c r="P279" i="9"/>
  <c r="Q279" i="9"/>
  <c r="R279" i="9"/>
  <c r="S279" i="9"/>
  <c r="T279" i="9"/>
  <c r="U279" i="9"/>
  <c r="V279" i="9"/>
  <c r="N280" i="9"/>
  <c r="O280" i="9"/>
  <c r="P280" i="9"/>
  <c r="Q280" i="9"/>
  <c r="R280" i="9"/>
  <c r="S280" i="9"/>
  <c r="T280" i="9"/>
  <c r="U280" i="9"/>
  <c r="V280" i="9"/>
  <c r="N281" i="9"/>
  <c r="O281" i="9"/>
  <c r="P281" i="9"/>
  <c r="Q281" i="9"/>
  <c r="R281" i="9"/>
  <c r="S281" i="9"/>
  <c r="T281" i="9"/>
  <c r="U281" i="9"/>
  <c r="V281" i="9"/>
  <c r="N282" i="9"/>
  <c r="O282" i="9"/>
  <c r="P282" i="9"/>
  <c r="Q282" i="9"/>
  <c r="R282" i="9"/>
  <c r="S282" i="9"/>
  <c r="T282" i="9"/>
  <c r="U282" i="9"/>
  <c r="V282" i="9"/>
  <c r="N283" i="9"/>
  <c r="O283" i="9"/>
  <c r="P283" i="9"/>
  <c r="Q283" i="9"/>
  <c r="R283" i="9"/>
  <c r="S283" i="9"/>
  <c r="T283" i="9"/>
  <c r="U283" i="9"/>
  <c r="V283" i="9"/>
  <c r="N284" i="9"/>
  <c r="O284" i="9"/>
  <c r="P284" i="9"/>
  <c r="Q284" i="9"/>
  <c r="R284" i="9"/>
  <c r="S284" i="9"/>
  <c r="T284" i="9"/>
  <c r="U284" i="9"/>
  <c r="V284" i="9"/>
  <c r="N285" i="9"/>
  <c r="O285" i="9"/>
  <c r="P285" i="9"/>
  <c r="Q285" i="9"/>
  <c r="R285" i="9"/>
  <c r="S285" i="9"/>
  <c r="T285" i="9"/>
  <c r="U285" i="9"/>
  <c r="V285" i="9"/>
  <c r="N286" i="9"/>
  <c r="O286" i="9"/>
  <c r="P286" i="9"/>
  <c r="Q286" i="9"/>
  <c r="R286" i="9"/>
  <c r="S286" i="9"/>
  <c r="T286" i="9"/>
  <c r="U286" i="9"/>
  <c r="V286" i="9"/>
  <c r="N287" i="9"/>
  <c r="O287" i="9"/>
  <c r="P287" i="9"/>
  <c r="Q287" i="9"/>
  <c r="R287" i="9"/>
  <c r="S287" i="9"/>
  <c r="T287" i="9"/>
  <c r="U287" i="9"/>
  <c r="V287" i="9"/>
  <c r="N288" i="9"/>
  <c r="O288" i="9"/>
  <c r="P288" i="9"/>
  <c r="Q288" i="9"/>
  <c r="R288" i="9"/>
  <c r="S288" i="9"/>
  <c r="T288" i="9"/>
  <c r="U288" i="9"/>
  <c r="V288" i="9"/>
  <c r="V149" i="9"/>
  <c r="N149" i="9"/>
  <c r="O149" i="9"/>
  <c r="P149" i="9"/>
  <c r="Q149" i="9"/>
  <c r="R149" i="9"/>
  <c r="S149" i="9"/>
  <c r="T149" i="9"/>
  <c r="U149" i="9"/>
  <c r="V5" i="9"/>
  <c r="V6" i="9"/>
  <c r="V7" i="9"/>
  <c r="V8" i="9"/>
  <c r="V9" i="9"/>
  <c r="V10" i="9"/>
  <c r="V11" i="9"/>
  <c r="V12" i="9"/>
  <c r="V13" i="9"/>
  <c r="V14" i="9"/>
  <c r="V15" i="9"/>
  <c r="V16" i="9"/>
  <c r="V17" i="9"/>
  <c r="V18" i="9"/>
  <c r="V19" i="9"/>
  <c r="V20" i="9"/>
  <c r="V21" i="9"/>
  <c r="V22" i="9"/>
  <c r="V23" i="9"/>
  <c r="V24" i="9"/>
  <c r="V25" i="9"/>
  <c r="V26" i="9"/>
  <c r="V27" i="9"/>
  <c r="V28" i="9"/>
  <c r="V29" i="9"/>
  <c r="V30" i="9"/>
  <c r="V31" i="9"/>
  <c r="V32" i="9"/>
  <c r="V33" i="9"/>
  <c r="V34" i="9"/>
  <c r="V35" i="9"/>
  <c r="V36" i="9"/>
  <c r="V37" i="9"/>
  <c r="V38" i="9"/>
  <c r="V39" i="9"/>
  <c r="V40" i="9"/>
  <c r="V41" i="9"/>
  <c r="V42" i="9"/>
  <c r="V43" i="9"/>
  <c r="V44" i="9"/>
  <c r="V45" i="9"/>
  <c r="V46" i="9"/>
  <c r="V47" i="9"/>
  <c r="V48" i="9"/>
  <c r="V49" i="9"/>
  <c r="V50" i="9"/>
  <c r="V51" i="9"/>
  <c r="V52" i="9"/>
  <c r="V53" i="9"/>
  <c r="V54" i="9"/>
  <c r="V55" i="9"/>
  <c r="V56" i="9"/>
  <c r="V57" i="9"/>
  <c r="V58" i="9"/>
  <c r="V59" i="9"/>
  <c r="V60" i="9"/>
  <c r="V61" i="9"/>
  <c r="V62" i="9"/>
  <c r="V63" i="9"/>
  <c r="V64" i="9"/>
  <c r="V65" i="9"/>
  <c r="V66" i="9"/>
  <c r="V67" i="9"/>
  <c r="V68" i="9"/>
  <c r="V69" i="9"/>
  <c r="V70" i="9"/>
  <c r="V71" i="9"/>
  <c r="V72" i="9"/>
  <c r="V73" i="9"/>
  <c r="V74" i="9"/>
  <c r="V75" i="9"/>
  <c r="V76" i="9"/>
  <c r="V77" i="9"/>
  <c r="V78" i="9"/>
  <c r="V79" i="9"/>
  <c r="V80" i="9"/>
  <c r="V81" i="9"/>
  <c r="V82" i="9"/>
  <c r="V83" i="9"/>
  <c r="V84" i="9"/>
  <c r="V85" i="9"/>
  <c r="V86" i="9"/>
  <c r="V87" i="9"/>
  <c r="V88" i="9"/>
  <c r="V89" i="9"/>
  <c r="V90" i="9"/>
  <c r="V91" i="9"/>
  <c r="V92" i="9"/>
  <c r="V93" i="9"/>
  <c r="V94" i="9"/>
  <c r="V95" i="9"/>
  <c r="V96" i="9"/>
  <c r="V97" i="9"/>
  <c r="V98" i="9"/>
  <c r="V99" i="9"/>
  <c r="V100" i="9"/>
  <c r="V101" i="9"/>
  <c r="V102" i="9"/>
  <c r="V103" i="9"/>
  <c r="V104" i="9"/>
  <c r="V105" i="9"/>
  <c r="V106" i="9"/>
  <c r="V107" i="9"/>
  <c r="V108" i="9"/>
  <c r="V109" i="9"/>
  <c r="V110" i="9"/>
  <c r="V111" i="9"/>
  <c r="V112" i="9"/>
  <c r="V113" i="9"/>
  <c r="V114" i="9"/>
  <c r="V115" i="9"/>
  <c r="V116" i="9"/>
  <c r="V117" i="9"/>
  <c r="V118" i="9"/>
  <c r="V119" i="9"/>
  <c r="V120" i="9"/>
  <c r="V121" i="9"/>
  <c r="V122" i="9"/>
  <c r="V123" i="9"/>
  <c r="V124" i="9"/>
  <c r="V125" i="9"/>
  <c r="V126" i="9"/>
  <c r="V127" i="9"/>
  <c r="V128" i="9"/>
  <c r="V129" i="9"/>
  <c r="V130" i="9"/>
  <c r="V131" i="9"/>
  <c r="V132" i="9"/>
  <c r="V133" i="9"/>
  <c r="V134" i="9"/>
  <c r="V135" i="9"/>
  <c r="V136" i="9"/>
  <c r="V137" i="9"/>
  <c r="V138" i="9"/>
  <c r="V139" i="9"/>
  <c r="V140" i="9"/>
  <c r="V141" i="9"/>
  <c r="V142" i="9"/>
  <c r="V143" i="9"/>
  <c r="V144" i="9"/>
  <c r="V145" i="9"/>
  <c r="V4" i="9"/>
  <c r="N4" i="9"/>
  <c r="O4" i="9"/>
  <c r="P4" i="9"/>
  <c r="Q4" i="9"/>
  <c r="R4" i="9"/>
  <c r="S4" i="9"/>
  <c r="T4" i="9"/>
  <c r="U4" i="9"/>
  <c r="N5" i="9"/>
  <c r="O5" i="9"/>
  <c r="P5" i="9"/>
  <c r="Q5" i="9"/>
  <c r="R5" i="9"/>
  <c r="S5" i="9"/>
  <c r="T5" i="9"/>
  <c r="U5" i="9"/>
  <c r="N6" i="9"/>
  <c r="O6" i="9"/>
  <c r="P6" i="9"/>
  <c r="Q6" i="9"/>
  <c r="R6" i="9"/>
  <c r="S6" i="9"/>
  <c r="T6" i="9"/>
  <c r="U6" i="9"/>
  <c r="N7" i="9"/>
  <c r="O7" i="9"/>
  <c r="P7" i="9"/>
  <c r="Q7" i="9"/>
  <c r="R7" i="9"/>
  <c r="S7" i="9"/>
  <c r="T7" i="9"/>
  <c r="U7" i="9"/>
  <c r="N8" i="9"/>
  <c r="O8" i="9"/>
  <c r="P8" i="9"/>
  <c r="Q8" i="9"/>
  <c r="R8" i="9"/>
  <c r="S8" i="9"/>
  <c r="T8" i="9"/>
  <c r="U8" i="9"/>
  <c r="N9" i="9"/>
  <c r="O9" i="9"/>
  <c r="P9" i="9"/>
  <c r="Q9" i="9"/>
  <c r="R9" i="9"/>
  <c r="S9" i="9"/>
  <c r="T9" i="9"/>
  <c r="U9" i="9"/>
  <c r="N10" i="9"/>
  <c r="O10" i="9"/>
  <c r="P10" i="9"/>
  <c r="Q10" i="9"/>
  <c r="R10" i="9"/>
  <c r="S10" i="9"/>
  <c r="T10" i="9"/>
  <c r="U10" i="9"/>
  <c r="N11" i="9"/>
  <c r="O11" i="9"/>
  <c r="P11" i="9"/>
  <c r="Q11" i="9"/>
  <c r="R11" i="9"/>
  <c r="S11" i="9"/>
  <c r="T11" i="9"/>
  <c r="U11" i="9"/>
  <c r="N12" i="9"/>
  <c r="O12" i="9"/>
  <c r="P12" i="9"/>
  <c r="Q12" i="9"/>
  <c r="R12" i="9"/>
  <c r="S12" i="9"/>
  <c r="T12" i="9"/>
  <c r="U12" i="9"/>
  <c r="N13" i="9"/>
  <c r="O13" i="9"/>
  <c r="P13" i="9"/>
  <c r="Q13" i="9"/>
  <c r="R13" i="9"/>
  <c r="S13" i="9"/>
  <c r="T13" i="9"/>
  <c r="U13" i="9"/>
  <c r="N14" i="9"/>
  <c r="O14" i="9"/>
  <c r="P14" i="9"/>
  <c r="Q14" i="9"/>
  <c r="R14" i="9"/>
  <c r="S14" i="9"/>
  <c r="T14" i="9"/>
  <c r="U14" i="9"/>
  <c r="N15" i="9"/>
  <c r="O15" i="9"/>
  <c r="P15" i="9"/>
  <c r="Q15" i="9"/>
  <c r="R15" i="9"/>
  <c r="S15" i="9"/>
  <c r="T15" i="9"/>
  <c r="U15" i="9"/>
  <c r="N16" i="9"/>
  <c r="O16" i="9"/>
  <c r="P16" i="9"/>
  <c r="Q16" i="9"/>
  <c r="R16" i="9"/>
  <c r="S16" i="9"/>
  <c r="T16" i="9"/>
  <c r="U16" i="9"/>
  <c r="N17" i="9"/>
  <c r="O17" i="9"/>
  <c r="P17" i="9"/>
  <c r="Q17" i="9"/>
  <c r="R17" i="9"/>
  <c r="S17" i="9"/>
  <c r="T17" i="9"/>
  <c r="U17" i="9"/>
  <c r="N18" i="9"/>
  <c r="O18" i="9"/>
  <c r="P18" i="9"/>
  <c r="Q18" i="9"/>
  <c r="R18" i="9"/>
  <c r="S18" i="9"/>
  <c r="T18" i="9"/>
  <c r="U18" i="9"/>
  <c r="N19" i="9"/>
  <c r="O19" i="9"/>
  <c r="P19" i="9"/>
  <c r="Q19" i="9"/>
  <c r="R19" i="9"/>
  <c r="S19" i="9"/>
  <c r="T19" i="9"/>
  <c r="U19" i="9"/>
  <c r="N20" i="9"/>
  <c r="O20" i="9"/>
  <c r="P20" i="9"/>
  <c r="Q20" i="9"/>
  <c r="R20" i="9"/>
  <c r="S20" i="9"/>
  <c r="T20" i="9"/>
  <c r="U20" i="9"/>
  <c r="N21" i="9"/>
  <c r="O21" i="9"/>
  <c r="P21" i="9"/>
  <c r="Q21" i="9"/>
  <c r="R21" i="9"/>
  <c r="S21" i="9"/>
  <c r="T21" i="9"/>
  <c r="U21" i="9"/>
  <c r="N22" i="9"/>
  <c r="O22" i="9"/>
  <c r="P22" i="9"/>
  <c r="Q22" i="9"/>
  <c r="R22" i="9"/>
  <c r="S22" i="9"/>
  <c r="T22" i="9"/>
  <c r="U22" i="9"/>
  <c r="N23" i="9"/>
  <c r="O23" i="9"/>
  <c r="P23" i="9"/>
  <c r="Q23" i="9"/>
  <c r="R23" i="9"/>
  <c r="S23" i="9"/>
  <c r="T23" i="9"/>
  <c r="U23" i="9"/>
  <c r="N24" i="9"/>
  <c r="O24" i="9"/>
  <c r="P24" i="9"/>
  <c r="Q24" i="9"/>
  <c r="R24" i="9"/>
  <c r="S24" i="9"/>
  <c r="T24" i="9"/>
  <c r="U24" i="9"/>
  <c r="N25" i="9"/>
  <c r="O25" i="9"/>
  <c r="P25" i="9"/>
  <c r="Q25" i="9"/>
  <c r="R25" i="9"/>
  <c r="S25" i="9"/>
  <c r="T25" i="9"/>
  <c r="U25" i="9"/>
  <c r="N26" i="9"/>
  <c r="O26" i="9"/>
  <c r="P26" i="9"/>
  <c r="Q26" i="9"/>
  <c r="R26" i="9"/>
  <c r="S26" i="9"/>
  <c r="T26" i="9"/>
  <c r="U26" i="9"/>
  <c r="N27" i="9"/>
  <c r="O27" i="9"/>
  <c r="P27" i="9"/>
  <c r="Q27" i="9"/>
  <c r="R27" i="9"/>
  <c r="S27" i="9"/>
  <c r="T27" i="9"/>
  <c r="U27" i="9"/>
  <c r="N28" i="9"/>
  <c r="O28" i="9"/>
  <c r="P28" i="9"/>
  <c r="Q28" i="9"/>
  <c r="R28" i="9"/>
  <c r="S28" i="9"/>
  <c r="T28" i="9"/>
  <c r="U28" i="9"/>
  <c r="N29" i="9"/>
  <c r="O29" i="9"/>
  <c r="P29" i="9"/>
  <c r="Q29" i="9"/>
  <c r="R29" i="9"/>
  <c r="S29" i="9"/>
  <c r="T29" i="9"/>
  <c r="U29" i="9"/>
  <c r="N30" i="9"/>
  <c r="O30" i="9"/>
  <c r="P30" i="9"/>
  <c r="Q30" i="9"/>
  <c r="R30" i="9"/>
  <c r="S30" i="9"/>
  <c r="T30" i="9"/>
  <c r="U30" i="9"/>
  <c r="N31" i="9"/>
  <c r="O31" i="9"/>
  <c r="P31" i="9"/>
  <c r="Q31" i="9"/>
  <c r="R31" i="9"/>
  <c r="S31" i="9"/>
  <c r="T31" i="9"/>
  <c r="U31" i="9"/>
  <c r="N32" i="9"/>
  <c r="O32" i="9"/>
  <c r="P32" i="9"/>
  <c r="Q32" i="9"/>
  <c r="R32" i="9"/>
  <c r="S32" i="9"/>
  <c r="T32" i="9"/>
  <c r="U32" i="9"/>
  <c r="N33" i="9"/>
  <c r="O33" i="9"/>
  <c r="P33" i="9"/>
  <c r="Q33" i="9"/>
  <c r="R33" i="9"/>
  <c r="S33" i="9"/>
  <c r="T33" i="9"/>
  <c r="U33" i="9"/>
  <c r="N34" i="9"/>
  <c r="O34" i="9"/>
  <c r="P34" i="9"/>
  <c r="Q34" i="9"/>
  <c r="R34" i="9"/>
  <c r="S34" i="9"/>
  <c r="T34" i="9"/>
  <c r="U34" i="9"/>
  <c r="N35" i="9"/>
  <c r="O35" i="9"/>
  <c r="P35" i="9"/>
  <c r="Q35" i="9"/>
  <c r="R35" i="9"/>
  <c r="S35" i="9"/>
  <c r="T35" i="9"/>
  <c r="U35" i="9"/>
  <c r="N36" i="9"/>
  <c r="O36" i="9"/>
  <c r="P36" i="9"/>
  <c r="Q36" i="9"/>
  <c r="R36" i="9"/>
  <c r="S36" i="9"/>
  <c r="T36" i="9"/>
  <c r="U36" i="9"/>
  <c r="N37" i="9"/>
  <c r="O37" i="9"/>
  <c r="P37" i="9"/>
  <c r="Q37" i="9"/>
  <c r="R37" i="9"/>
  <c r="S37" i="9"/>
  <c r="T37" i="9"/>
  <c r="U37" i="9"/>
  <c r="N38" i="9"/>
  <c r="O38" i="9"/>
  <c r="P38" i="9"/>
  <c r="Q38" i="9"/>
  <c r="R38" i="9"/>
  <c r="S38" i="9"/>
  <c r="T38" i="9"/>
  <c r="U38" i="9"/>
  <c r="N39" i="9"/>
  <c r="O39" i="9"/>
  <c r="P39" i="9"/>
  <c r="Q39" i="9"/>
  <c r="R39" i="9"/>
  <c r="S39" i="9"/>
  <c r="T39" i="9"/>
  <c r="U39" i="9"/>
  <c r="N40" i="9"/>
  <c r="O40" i="9"/>
  <c r="P40" i="9"/>
  <c r="Q40" i="9"/>
  <c r="R40" i="9"/>
  <c r="S40" i="9"/>
  <c r="T40" i="9"/>
  <c r="U40" i="9"/>
  <c r="N41" i="9"/>
  <c r="O41" i="9"/>
  <c r="P41" i="9"/>
  <c r="Q41" i="9"/>
  <c r="R41" i="9"/>
  <c r="S41" i="9"/>
  <c r="T41" i="9"/>
  <c r="U41" i="9"/>
  <c r="N42" i="9"/>
  <c r="O42" i="9"/>
  <c r="P42" i="9"/>
  <c r="Q42" i="9"/>
  <c r="R42" i="9"/>
  <c r="S42" i="9"/>
  <c r="T42" i="9"/>
  <c r="U42" i="9"/>
  <c r="N43" i="9"/>
  <c r="O43" i="9"/>
  <c r="P43" i="9"/>
  <c r="Q43" i="9"/>
  <c r="R43" i="9"/>
  <c r="S43" i="9"/>
  <c r="T43" i="9"/>
  <c r="U43" i="9"/>
  <c r="N44" i="9"/>
  <c r="O44" i="9"/>
  <c r="P44" i="9"/>
  <c r="Q44" i="9"/>
  <c r="R44" i="9"/>
  <c r="S44" i="9"/>
  <c r="T44" i="9"/>
  <c r="U44" i="9"/>
  <c r="N45" i="9"/>
  <c r="O45" i="9"/>
  <c r="P45" i="9"/>
  <c r="Q45" i="9"/>
  <c r="R45" i="9"/>
  <c r="S45" i="9"/>
  <c r="T45" i="9"/>
  <c r="U45" i="9"/>
  <c r="N46" i="9"/>
  <c r="O46" i="9"/>
  <c r="P46" i="9"/>
  <c r="Q46" i="9"/>
  <c r="R46" i="9"/>
  <c r="S46" i="9"/>
  <c r="T46" i="9"/>
  <c r="U46" i="9"/>
  <c r="N47" i="9"/>
  <c r="O47" i="9"/>
  <c r="P47" i="9"/>
  <c r="Q47" i="9"/>
  <c r="R47" i="9"/>
  <c r="S47" i="9"/>
  <c r="T47" i="9"/>
  <c r="U47" i="9"/>
  <c r="N48" i="9"/>
  <c r="O48" i="9"/>
  <c r="P48" i="9"/>
  <c r="Q48" i="9"/>
  <c r="R48" i="9"/>
  <c r="S48" i="9"/>
  <c r="T48" i="9"/>
  <c r="U48" i="9"/>
  <c r="N49" i="9"/>
  <c r="O49" i="9"/>
  <c r="P49" i="9"/>
  <c r="Q49" i="9"/>
  <c r="R49" i="9"/>
  <c r="S49" i="9"/>
  <c r="T49" i="9"/>
  <c r="U49" i="9"/>
  <c r="N50" i="9"/>
  <c r="O50" i="9"/>
  <c r="P50" i="9"/>
  <c r="Q50" i="9"/>
  <c r="R50" i="9"/>
  <c r="S50" i="9"/>
  <c r="T50" i="9"/>
  <c r="U50" i="9"/>
  <c r="N51" i="9"/>
  <c r="O51" i="9"/>
  <c r="P51" i="9"/>
  <c r="Q51" i="9"/>
  <c r="R51" i="9"/>
  <c r="S51" i="9"/>
  <c r="T51" i="9"/>
  <c r="U51" i="9"/>
  <c r="N52" i="9"/>
  <c r="O52" i="9"/>
  <c r="P52" i="9"/>
  <c r="Q52" i="9"/>
  <c r="R52" i="9"/>
  <c r="S52" i="9"/>
  <c r="T52" i="9"/>
  <c r="U52" i="9"/>
  <c r="N53" i="9"/>
  <c r="O53" i="9"/>
  <c r="P53" i="9"/>
  <c r="Q53" i="9"/>
  <c r="R53" i="9"/>
  <c r="S53" i="9"/>
  <c r="T53" i="9"/>
  <c r="U53" i="9"/>
  <c r="N54" i="9"/>
  <c r="O54" i="9"/>
  <c r="P54" i="9"/>
  <c r="Q54" i="9"/>
  <c r="R54" i="9"/>
  <c r="S54" i="9"/>
  <c r="T54" i="9"/>
  <c r="U54" i="9"/>
  <c r="N55" i="9"/>
  <c r="O55" i="9"/>
  <c r="P55" i="9"/>
  <c r="Q55" i="9"/>
  <c r="R55" i="9"/>
  <c r="S55" i="9"/>
  <c r="T55" i="9"/>
  <c r="U55" i="9"/>
  <c r="N56" i="9"/>
  <c r="O56" i="9"/>
  <c r="P56" i="9"/>
  <c r="Q56" i="9"/>
  <c r="R56" i="9"/>
  <c r="S56" i="9"/>
  <c r="T56" i="9"/>
  <c r="U56" i="9"/>
  <c r="N57" i="9"/>
  <c r="O57" i="9"/>
  <c r="P57" i="9"/>
  <c r="Q57" i="9"/>
  <c r="R57" i="9"/>
  <c r="S57" i="9"/>
  <c r="T57" i="9"/>
  <c r="U57" i="9"/>
  <c r="N58" i="9"/>
  <c r="O58" i="9"/>
  <c r="P58" i="9"/>
  <c r="Q58" i="9"/>
  <c r="R58" i="9"/>
  <c r="S58" i="9"/>
  <c r="T58" i="9"/>
  <c r="U58" i="9"/>
  <c r="N59" i="9"/>
  <c r="O59" i="9"/>
  <c r="P59" i="9"/>
  <c r="Q59" i="9"/>
  <c r="R59" i="9"/>
  <c r="S59" i="9"/>
  <c r="T59" i="9"/>
  <c r="U59" i="9"/>
  <c r="N60" i="9"/>
  <c r="O60" i="9"/>
  <c r="P60" i="9"/>
  <c r="Q60" i="9"/>
  <c r="R60" i="9"/>
  <c r="S60" i="9"/>
  <c r="T60" i="9"/>
  <c r="U60" i="9"/>
  <c r="N61" i="9"/>
  <c r="O61" i="9"/>
  <c r="P61" i="9"/>
  <c r="Q61" i="9"/>
  <c r="R61" i="9"/>
  <c r="S61" i="9"/>
  <c r="T61" i="9"/>
  <c r="U61" i="9"/>
  <c r="N62" i="9"/>
  <c r="O62" i="9"/>
  <c r="P62" i="9"/>
  <c r="Q62" i="9"/>
  <c r="R62" i="9"/>
  <c r="S62" i="9"/>
  <c r="T62" i="9"/>
  <c r="U62" i="9"/>
  <c r="N63" i="9"/>
  <c r="O63" i="9"/>
  <c r="P63" i="9"/>
  <c r="Q63" i="9"/>
  <c r="R63" i="9"/>
  <c r="S63" i="9"/>
  <c r="T63" i="9"/>
  <c r="U63" i="9"/>
  <c r="N64" i="9"/>
  <c r="O64" i="9"/>
  <c r="P64" i="9"/>
  <c r="Q64" i="9"/>
  <c r="R64" i="9"/>
  <c r="S64" i="9"/>
  <c r="T64" i="9"/>
  <c r="U64" i="9"/>
  <c r="N65" i="9"/>
  <c r="O65" i="9"/>
  <c r="P65" i="9"/>
  <c r="Q65" i="9"/>
  <c r="R65" i="9"/>
  <c r="S65" i="9"/>
  <c r="T65" i="9"/>
  <c r="U65" i="9"/>
  <c r="N66" i="9"/>
  <c r="O66" i="9"/>
  <c r="P66" i="9"/>
  <c r="Q66" i="9"/>
  <c r="R66" i="9"/>
  <c r="S66" i="9"/>
  <c r="T66" i="9"/>
  <c r="U66" i="9"/>
  <c r="N67" i="9"/>
  <c r="O67" i="9"/>
  <c r="P67" i="9"/>
  <c r="Q67" i="9"/>
  <c r="R67" i="9"/>
  <c r="S67" i="9"/>
  <c r="T67" i="9"/>
  <c r="U67" i="9"/>
  <c r="N68" i="9"/>
  <c r="O68" i="9"/>
  <c r="P68" i="9"/>
  <c r="Q68" i="9"/>
  <c r="R68" i="9"/>
  <c r="S68" i="9"/>
  <c r="T68" i="9"/>
  <c r="U68" i="9"/>
  <c r="N69" i="9"/>
  <c r="O69" i="9"/>
  <c r="P69" i="9"/>
  <c r="Q69" i="9"/>
  <c r="R69" i="9"/>
  <c r="S69" i="9"/>
  <c r="T69" i="9"/>
  <c r="U69" i="9"/>
  <c r="N70" i="9"/>
  <c r="O70" i="9"/>
  <c r="P70" i="9"/>
  <c r="Q70" i="9"/>
  <c r="R70" i="9"/>
  <c r="S70" i="9"/>
  <c r="T70" i="9"/>
  <c r="U70" i="9"/>
  <c r="N71" i="9"/>
  <c r="O71" i="9"/>
  <c r="P71" i="9"/>
  <c r="Q71" i="9"/>
  <c r="R71" i="9"/>
  <c r="S71" i="9"/>
  <c r="T71" i="9"/>
  <c r="U71" i="9"/>
  <c r="N72" i="9"/>
  <c r="O72" i="9"/>
  <c r="P72" i="9"/>
  <c r="Q72" i="9"/>
  <c r="R72" i="9"/>
  <c r="S72" i="9"/>
  <c r="T72" i="9"/>
  <c r="U72" i="9"/>
  <c r="N73" i="9"/>
  <c r="O73" i="9"/>
  <c r="P73" i="9"/>
  <c r="Q73" i="9"/>
  <c r="R73" i="9"/>
  <c r="S73" i="9"/>
  <c r="T73" i="9"/>
  <c r="U73" i="9"/>
  <c r="N74" i="9"/>
  <c r="O74" i="9"/>
  <c r="P74" i="9"/>
  <c r="Q74" i="9"/>
  <c r="R74" i="9"/>
  <c r="S74" i="9"/>
  <c r="T74" i="9"/>
  <c r="U74" i="9"/>
  <c r="N75" i="9"/>
  <c r="O75" i="9"/>
  <c r="P75" i="9"/>
  <c r="Q75" i="9"/>
  <c r="R75" i="9"/>
  <c r="S75" i="9"/>
  <c r="T75" i="9"/>
  <c r="U75" i="9"/>
  <c r="N76" i="9"/>
  <c r="O76" i="9"/>
  <c r="P76" i="9"/>
  <c r="Q76" i="9"/>
  <c r="R76" i="9"/>
  <c r="S76" i="9"/>
  <c r="T76" i="9"/>
  <c r="U76" i="9"/>
  <c r="N77" i="9"/>
  <c r="O77" i="9"/>
  <c r="P77" i="9"/>
  <c r="Q77" i="9"/>
  <c r="R77" i="9"/>
  <c r="S77" i="9"/>
  <c r="T77" i="9"/>
  <c r="U77" i="9"/>
  <c r="N78" i="9"/>
  <c r="O78" i="9"/>
  <c r="P78" i="9"/>
  <c r="Q78" i="9"/>
  <c r="R78" i="9"/>
  <c r="S78" i="9"/>
  <c r="T78" i="9"/>
  <c r="U78" i="9"/>
  <c r="N79" i="9"/>
  <c r="O79" i="9"/>
  <c r="P79" i="9"/>
  <c r="Q79" i="9"/>
  <c r="R79" i="9"/>
  <c r="S79" i="9"/>
  <c r="T79" i="9"/>
  <c r="U79" i="9"/>
  <c r="N80" i="9"/>
  <c r="O80" i="9"/>
  <c r="P80" i="9"/>
  <c r="Q80" i="9"/>
  <c r="R80" i="9"/>
  <c r="S80" i="9"/>
  <c r="T80" i="9"/>
  <c r="U80" i="9"/>
  <c r="N81" i="9"/>
  <c r="O81" i="9"/>
  <c r="P81" i="9"/>
  <c r="Q81" i="9"/>
  <c r="R81" i="9"/>
  <c r="S81" i="9"/>
  <c r="T81" i="9"/>
  <c r="U81" i="9"/>
  <c r="N82" i="9"/>
  <c r="O82" i="9"/>
  <c r="P82" i="9"/>
  <c r="Q82" i="9"/>
  <c r="R82" i="9"/>
  <c r="S82" i="9"/>
  <c r="T82" i="9"/>
  <c r="U82" i="9"/>
  <c r="N83" i="9"/>
  <c r="O83" i="9"/>
  <c r="P83" i="9"/>
  <c r="Q83" i="9"/>
  <c r="R83" i="9"/>
  <c r="S83" i="9"/>
  <c r="T83" i="9"/>
  <c r="U83" i="9"/>
  <c r="N84" i="9"/>
  <c r="O84" i="9"/>
  <c r="P84" i="9"/>
  <c r="Q84" i="9"/>
  <c r="R84" i="9"/>
  <c r="S84" i="9"/>
  <c r="T84" i="9"/>
  <c r="U84" i="9"/>
  <c r="N85" i="9"/>
  <c r="O85" i="9"/>
  <c r="P85" i="9"/>
  <c r="Q85" i="9"/>
  <c r="R85" i="9"/>
  <c r="S85" i="9"/>
  <c r="T85" i="9"/>
  <c r="U85" i="9"/>
  <c r="N86" i="9"/>
  <c r="O86" i="9"/>
  <c r="P86" i="9"/>
  <c r="Q86" i="9"/>
  <c r="R86" i="9"/>
  <c r="S86" i="9"/>
  <c r="T86" i="9"/>
  <c r="U86" i="9"/>
  <c r="N87" i="9"/>
  <c r="O87" i="9"/>
  <c r="P87" i="9"/>
  <c r="Q87" i="9"/>
  <c r="R87" i="9"/>
  <c r="S87" i="9"/>
  <c r="T87" i="9"/>
  <c r="U87" i="9"/>
  <c r="N88" i="9"/>
  <c r="O88" i="9"/>
  <c r="P88" i="9"/>
  <c r="Q88" i="9"/>
  <c r="R88" i="9"/>
  <c r="S88" i="9"/>
  <c r="T88" i="9"/>
  <c r="U88" i="9"/>
  <c r="N89" i="9"/>
  <c r="O89" i="9"/>
  <c r="P89" i="9"/>
  <c r="Q89" i="9"/>
  <c r="R89" i="9"/>
  <c r="S89" i="9"/>
  <c r="T89" i="9"/>
  <c r="U89" i="9"/>
  <c r="N90" i="9"/>
  <c r="O90" i="9"/>
  <c r="P90" i="9"/>
  <c r="Q90" i="9"/>
  <c r="R90" i="9"/>
  <c r="S90" i="9"/>
  <c r="T90" i="9"/>
  <c r="U90" i="9"/>
  <c r="N91" i="9"/>
  <c r="O91" i="9"/>
  <c r="P91" i="9"/>
  <c r="Q91" i="9"/>
  <c r="R91" i="9"/>
  <c r="S91" i="9"/>
  <c r="T91" i="9"/>
  <c r="U91" i="9"/>
  <c r="N92" i="9"/>
  <c r="O92" i="9"/>
  <c r="P92" i="9"/>
  <c r="Q92" i="9"/>
  <c r="R92" i="9"/>
  <c r="S92" i="9"/>
  <c r="T92" i="9"/>
  <c r="U92" i="9"/>
  <c r="N93" i="9"/>
  <c r="O93" i="9"/>
  <c r="P93" i="9"/>
  <c r="Q93" i="9"/>
  <c r="R93" i="9"/>
  <c r="S93" i="9"/>
  <c r="T93" i="9"/>
  <c r="U93" i="9"/>
  <c r="N94" i="9"/>
  <c r="O94" i="9"/>
  <c r="P94" i="9"/>
  <c r="Q94" i="9"/>
  <c r="R94" i="9"/>
  <c r="S94" i="9"/>
  <c r="T94" i="9"/>
  <c r="U94" i="9"/>
  <c r="N95" i="9"/>
  <c r="O95" i="9"/>
  <c r="P95" i="9"/>
  <c r="Q95" i="9"/>
  <c r="R95" i="9"/>
  <c r="S95" i="9"/>
  <c r="T95" i="9"/>
  <c r="U95" i="9"/>
  <c r="N96" i="9"/>
  <c r="O96" i="9"/>
  <c r="P96" i="9"/>
  <c r="Q96" i="9"/>
  <c r="R96" i="9"/>
  <c r="S96" i="9"/>
  <c r="T96" i="9"/>
  <c r="U96" i="9"/>
  <c r="N97" i="9"/>
  <c r="O97" i="9"/>
  <c r="P97" i="9"/>
  <c r="Q97" i="9"/>
  <c r="R97" i="9"/>
  <c r="S97" i="9"/>
  <c r="T97" i="9"/>
  <c r="U97" i="9"/>
  <c r="N98" i="9"/>
  <c r="O98" i="9"/>
  <c r="P98" i="9"/>
  <c r="Q98" i="9"/>
  <c r="R98" i="9"/>
  <c r="S98" i="9"/>
  <c r="T98" i="9"/>
  <c r="U98" i="9"/>
  <c r="N99" i="9"/>
  <c r="O99" i="9"/>
  <c r="P99" i="9"/>
  <c r="Q99" i="9"/>
  <c r="R99" i="9"/>
  <c r="S99" i="9"/>
  <c r="T99" i="9"/>
  <c r="U99" i="9"/>
  <c r="N100" i="9"/>
  <c r="O100" i="9"/>
  <c r="P100" i="9"/>
  <c r="Q100" i="9"/>
  <c r="R100" i="9"/>
  <c r="S100" i="9"/>
  <c r="T100" i="9"/>
  <c r="U100" i="9"/>
  <c r="N101" i="9"/>
  <c r="O101" i="9"/>
  <c r="P101" i="9"/>
  <c r="Q101" i="9"/>
  <c r="R101" i="9"/>
  <c r="S101" i="9"/>
  <c r="T101" i="9"/>
  <c r="U101" i="9"/>
  <c r="N102" i="9"/>
  <c r="O102" i="9"/>
  <c r="P102" i="9"/>
  <c r="Q102" i="9"/>
  <c r="R102" i="9"/>
  <c r="S102" i="9"/>
  <c r="T102" i="9"/>
  <c r="U102" i="9"/>
  <c r="N103" i="9"/>
  <c r="O103" i="9"/>
  <c r="P103" i="9"/>
  <c r="Q103" i="9"/>
  <c r="R103" i="9"/>
  <c r="S103" i="9"/>
  <c r="T103" i="9"/>
  <c r="U103" i="9"/>
  <c r="N104" i="9"/>
  <c r="O104" i="9"/>
  <c r="P104" i="9"/>
  <c r="Q104" i="9"/>
  <c r="R104" i="9"/>
  <c r="S104" i="9"/>
  <c r="T104" i="9"/>
  <c r="U104" i="9"/>
  <c r="N105" i="9"/>
  <c r="O105" i="9"/>
  <c r="P105" i="9"/>
  <c r="Q105" i="9"/>
  <c r="R105" i="9"/>
  <c r="S105" i="9"/>
  <c r="T105" i="9"/>
  <c r="U105" i="9"/>
  <c r="N106" i="9"/>
  <c r="O106" i="9"/>
  <c r="P106" i="9"/>
  <c r="Q106" i="9"/>
  <c r="R106" i="9"/>
  <c r="S106" i="9"/>
  <c r="T106" i="9"/>
  <c r="U106" i="9"/>
  <c r="N107" i="9"/>
  <c r="O107" i="9"/>
  <c r="P107" i="9"/>
  <c r="Q107" i="9"/>
  <c r="R107" i="9"/>
  <c r="S107" i="9"/>
  <c r="T107" i="9"/>
  <c r="U107" i="9"/>
  <c r="N108" i="9"/>
  <c r="O108" i="9"/>
  <c r="P108" i="9"/>
  <c r="Q108" i="9"/>
  <c r="R108" i="9"/>
  <c r="S108" i="9"/>
  <c r="T108" i="9"/>
  <c r="U108" i="9"/>
  <c r="N109" i="9"/>
  <c r="O109" i="9"/>
  <c r="P109" i="9"/>
  <c r="Q109" i="9"/>
  <c r="R109" i="9"/>
  <c r="S109" i="9"/>
  <c r="T109" i="9"/>
  <c r="U109" i="9"/>
  <c r="N110" i="9"/>
  <c r="O110" i="9"/>
  <c r="P110" i="9"/>
  <c r="Q110" i="9"/>
  <c r="R110" i="9"/>
  <c r="S110" i="9"/>
  <c r="T110" i="9"/>
  <c r="U110" i="9"/>
  <c r="N111" i="9"/>
  <c r="O111" i="9"/>
  <c r="P111" i="9"/>
  <c r="Q111" i="9"/>
  <c r="R111" i="9"/>
  <c r="S111" i="9"/>
  <c r="T111" i="9"/>
  <c r="U111" i="9"/>
  <c r="N112" i="9"/>
  <c r="O112" i="9"/>
  <c r="P112" i="9"/>
  <c r="Q112" i="9"/>
  <c r="R112" i="9"/>
  <c r="S112" i="9"/>
  <c r="T112" i="9"/>
  <c r="U112" i="9"/>
  <c r="N113" i="9"/>
  <c r="O113" i="9"/>
  <c r="P113" i="9"/>
  <c r="Q113" i="9"/>
  <c r="R113" i="9"/>
  <c r="S113" i="9"/>
  <c r="T113" i="9"/>
  <c r="U113" i="9"/>
  <c r="N114" i="9"/>
  <c r="O114" i="9"/>
  <c r="P114" i="9"/>
  <c r="Q114" i="9"/>
  <c r="R114" i="9"/>
  <c r="S114" i="9"/>
  <c r="T114" i="9"/>
  <c r="U114" i="9"/>
  <c r="N115" i="9"/>
  <c r="O115" i="9"/>
  <c r="P115" i="9"/>
  <c r="Q115" i="9"/>
  <c r="R115" i="9"/>
  <c r="S115" i="9"/>
  <c r="T115" i="9"/>
  <c r="U115" i="9"/>
  <c r="N116" i="9"/>
  <c r="O116" i="9"/>
  <c r="P116" i="9"/>
  <c r="Q116" i="9"/>
  <c r="R116" i="9"/>
  <c r="S116" i="9"/>
  <c r="T116" i="9"/>
  <c r="U116" i="9"/>
  <c r="N117" i="9"/>
  <c r="O117" i="9"/>
  <c r="P117" i="9"/>
  <c r="Q117" i="9"/>
  <c r="R117" i="9"/>
  <c r="S117" i="9"/>
  <c r="T117" i="9"/>
  <c r="U117" i="9"/>
  <c r="N118" i="9"/>
  <c r="O118" i="9"/>
  <c r="P118" i="9"/>
  <c r="Q118" i="9"/>
  <c r="R118" i="9"/>
  <c r="S118" i="9"/>
  <c r="T118" i="9"/>
  <c r="U118" i="9"/>
  <c r="N119" i="9"/>
  <c r="O119" i="9"/>
  <c r="P119" i="9"/>
  <c r="Q119" i="9"/>
  <c r="R119" i="9"/>
  <c r="S119" i="9"/>
  <c r="T119" i="9"/>
  <c r="U119" i="9"/>
  <c r="N120" i="9"/>
  <c r="O120" i="9"/>
  <c r="P120" i="9"/>
  <c r="Q120" i="9"/>
  <c r="R120" i="9"/>
  <c r="S120" i="9"/>
  <c r="T120" i="9"/>
  <c r="U120" i="9"/>
  <c r="N121" i="9"/>
  <c r="O121" i="9"/>
  <c r="P121" i="9"/>
  <c r="Q121" i="9"/>
  <c r="R121" i="9"/>
  <c r="S121" i="9"/>
  <c r="T121" i="9"/>
  <c r="U121" i="9"/>
  <c r="N122" i="9"/>
  <c r="O122" i="9"/>
  <c r="P122" i="9"/>
  <c r="Q122" i="9"/>
  <c r="R122" i="9"/>
  <c r="S122" i="9"/>
  <c r="T122" i="9"/>
  <c r="U122" i="9"/>
  <c r="N123" i="9"/>
  <c r="O123" i="9"/>
  <c r="P123" i="9"/>
  <c r="Q123" i="9"/>
  <c r="R123" i="9"/>
  <c r="S123" i="9"/>
  <c r="T123" i="9"/>
  <c r="U123" i="9"/>
  <c r="N124" i="9"/>
  <c r="O124" i="9"/>
  <c r="P124" i="9"/>
  <c r="Q124" i="9"/>
  <c r="R124" i="9"/>
  <c r="S124" i="9"/>
  <c r="T124" i="9"/>
  <c r="U124" i="9"/>
  <c r="N125" i="9"/>
  <c r="O125" i="9"/>
  <c r="P125" i="9"/>
  <c r="Q125" i="9"/>
  <c r="R125" i="9"/>
  <c r="S125" i="9"/>
  <c r="T125" i="9"/>
  <c r="U125" i="9"/>
  <c r="N126" i="9"/>
  <c r="O126" i="9"/>
  <c r="P126" i="9"/>
  <c r="Q126" i="9"/>
  <c r="R126" i="9"/>
  <c r="S126" i="9"/>
  <c r="T126" i="9"/>
  <c r="U126" i="9"/>
  <c r="N127" i="9"/>
  <c r="O127" i="9"/>
  <c r="P127" i="9"/>
  <c r="Q127" i="9"/>
  <c r="R127" i="9"/>
  <c r="S127" i="9"/>
  <c r="T127" i="9"/>
  <c r="U127" i="9"/>
  <c r="N128" i="9"/>
  <c r="O128" i="9"/>
  <c r="P128" i="9"/>
  <c r="Q128" i="9"/>
  <c r="R128" i="9"/>
  <c r="S128" i="9"/>
  <c r="T128" i="9"/>
  <c r="U128" i="9"/>
  <c r="N129" i="9"/>
  <c r="O129" i="9"/>
  <c r="P129" i="9"/>
  <c r="Q129" i="9"/>
  <c r="R129" i="9"/>
  <c r="S129" i="9"/>
  <c r="T129" i="9"/>
  <c r="U129" i="9"/>
  <c r="N130" i="9"/>
  <c r="O130" i="9"/>
  <c r="P130" i="9"/>
  <c r="Q130" i="9"/>
  <c r="R130" i="9"/>
  <c r="S130" i="9"/>
  <c r="T130" i="9"/>
  <c r="U130" i="9"/>
  <c r="N131" i="9"/>
  <c r="O131" i="9"/>
  <c r="P131" i="9"/>
  <c r="Q131" i="9"/>
  <c r="R131" i="9"/>
  <c r="S131" i="9"/>
  <c r="T131" i="9"/>
  <c r="U131" i="9"/>
  <c r="N132" i="9"/>
  <c r="O132" i="9"/>
  <c r="P132" i="9"/>
  <c r="Q132" i="9"/>
  <c r="R132" i="9"/>
  <c r="S132" i="9"/>
  <c r="T132" i="9"/>
  <c r="U132" i="9"/>
  <c r="N133" i="9"/>
  <c r="O133" i="9"/>
  <c r="P133" i="9"/>
  <c r="Q133" i="9"/>
  <c r="R133" i="9"/>
  <c r="S133" i="9"/>
  <c r="T133" i="9"/>
  <c r="U133" i="9"/>
  <c r="N134" i="9"/>
  <c r="O134" i="9"/>
  <c r="P134" i="9"/>
  <c r="Q134" i="9"/>
  <c r="R134" i="9"/>
  <c r="S134" i="9"/>
  <c r="T134" i="9"/>
  <c r="U134" i="9"/>
  <c r="N135" i="9"/>
  <c r="O135" i="9"/>
  <c r="P135" i="9"/>
  <c r="Q135" i="9"/>
  <c r="R135" i="9"/>
  <c r="S135" i="9"/>
  <c r="T135" i="9"/>
  <c r="U135" i="9"/>
  <c r="N136" i="9"/>
  <c r="O136" i="9"/>
  <c r="P136" i="9"/>
  <c r="Q136" i="9"/>
  <c r="R136" i="9"/>
  <c r="S136" i="9"/>
  <c r="T136" i="9"/>
  <c r="U136" i="9"/>
  <c r="N137" i="9"/>
  <c r="O137" i="9"/>
  <c r="P137" i="9"/>
  <c r="Q137" i="9"/>
  <c r="R137" i="9"/>
  <c r="S137" i="9"/>
  <c r="T137" i="9"/>
  <c r="U137" i="9"/>
  <c r="N138" i="9"/>
  <c r="O138" i="9"/>
  <c r="P138" i="9"/>
  <c r="Q138" i="9"/>
  <c r="R138" i="9"/>
  <c r="S138" i="9"/>
  <c r="T138" i="9"/>
  <c r="U138" i="9"/>
  <c r="N139" i="9"/>
  <c r="O139" i="9"/>
  <c r="P139" i="9"/>
  <c r="Q139" i="9"/>
  <c r="R139" i="9"/>
  <c r="S139" i="9"/>
  <c r="T139" i="9"/>
  <c r="U139" i="9"/>
  <c r="N140" i="9"/>
  <c r="O140" i="9"/>
  <c r="P140" i="9"/>
  <c r="Q140" i="9"/>
  <c r="R140" i="9"/>
  <c r="S140" i="9"/>
  <c r="T140" i="9"/>
  <c r="U140" i="9"/>
  <c r="N141" i="9"/>
  <c r="O141" i="9"/>
  <c r="P141" i="9"/>
  <c r="Q141" i="9"/>
  <c r="R141" i="9"/>
  <c r="S141" i="9"/>
  <c r="T141" i="9"/>
  <c r="U141" i="9"/>
  <c r="N142" i="9"/>
  <c r="O142" i="9"/>
  <c r="P142" i="9"/>
  <c r="Q142" i="9"/>
  <c r="R142" i="9"/>
  <c r="S142" i="9"/>
  <c r="T142" i="9"/>
  <c r="U142" i="9"/>
  <c r="N143" i="9"/>
  <c r="O143" i="9"/>
  <c r="P143" i="9"/>
  <c r="Q143" i="9"/>
  <c r="R143" i="9"/>
  <c r="S143" i="9"/>
  <c r="T143" i="9"/>
  <c r="U143" i="9"/>
  <c r="N144" i="9"/>
  <c r="O144" i="9"/>
  <c r="P144" i="9"/>
  <c r="Q144" i="9"/>
  <c r="R144" i="9"/>
  <c r="S144" i="9"/>
  <c r="T144" i="9"/>
  <c r="U144" i="9"/>
  <c r="N145" i="9"/>
  <c r="O145" i="9"/>
  <c r="P145" i="9"/>
  <c r="Q145" i="9"/>
  <c r="R145" i="9"/>
  <c r="S145" i="9"/>
  <c r="T145" i="9"/>
  <c r="U145" i="9"/>
  <c r="E232" i="11"/>
  <c r="G232" i="11"/>
  <c r="I232" i="11"/>
  <c r="I231" i="11"/>
  <c r="J231" i="11"/>
  <c r="E230" i="11"/>
  <c r="G230" i="11"/>
  <c r="I230" i="11"/>
  <c r="E229" i="11"/>
  <c r="F229" i="11"/>
  <c r="G229" i="11"/>
  <c r="E228" i="11"/>
  <c r="G228" i="11"/>
  <c r="E227" i="11"/>
  <c r="F227" i="11"/>
  <c r="G227" i="11"/>
  <c r="W19" i="10"/>
  <c r="L19" i="10"/>
  <c r="AJ19" i="10" s="1"/>
  <c r="W20" i="10"/>
  <c r="W21" i="10"/>
  <c r="W22" i="10"/>
  <c r="AL22" i="10" s="1"/>
  <c r="W23" i="10"/>
  <c r="AL23" i="10"/>
  <c r="W24" i="10"/>
  <c r="AL24" i="10" s="1"/>
  <c r="W25" i="10"/>
  <c r="AL25" i="10"/>
  <c r="W26" i="10"/>
  <c r="W54" i="10" s="1"/>
  <c r="AL26" i="10"/>
  <c r="W27" i="10"/>
  <c r="L27" i="10"/>
  <c r="W28" i="10"/>
  <c r="AL28" i="10" s="1"/>
  <c r="W14" i="10"/>
  <c r="W18" i="10"/>
  <c r="W5" i="10"/>
  <c r="W6" i="10"/>
  <c r="AL6" i="10" s="1"/>
  <c r="W7" i="10"/>
  <c r="AL7" i="10" s="1"/>
  <c r="W8" i="10"/>
  <c r="AL8" i="10"/>
  <c r="W9" i="10"/>
  <c r="AL9" i="10"/>
  <c r="W10" i="10"/>
  <c r="W11" i="10"/>
  <c r="AL11" i="10"/>
  <c r="W12" i="10"/>
  <c r="AL12" i="10"/>
  <c r="W13" i="10"/>
  <c r="AL13" i="10"/>
  <c r="W4" i="10"/>
  <c r="L28" i="10"/>
  <c r="AJ27" i="10"/>
  <c r="L26" i="10"/>
  <c r="AJ26" i="10"/>
  <c r="L25" i="10"/>
  <c r="AJ25" i="10" s="1"/>
  <c r="L24" i="10"/>
  <c r="AJ24" i="10"/>
  <c r="L23" i="10"/>
  <c r="AH23" i="10" s="1"/>
  <c r="AJ23" i="10"/>
  <c r="L22" i="10"/>
  <c r="L21" i="10"/>
  <c r="L20" i="10"/>
  <c r="L18" i="10"/>
  <c r="L5" i="10"/>
  <c r="L6" i="10"/>
  <c r="L7" i="10"/>
  <c r="L8" i="10"/>
  <c r="L9" i="10"/>
  <c r="AJ9" i="10"/>
  <c r="L10" i="10"/>
  <c r="AJ10" i="10" s="1"/>
  <c r="L11" i="10"/>
  <c r="AJ11" i="10"/>
  <c r="L12" i="10"/>
  <c r="L13" i="10"/>
  <c r="AJ13" i="10" s="1"/>
  <c r="L14" i="10"/>
  <c r="L4" i="10"/>
  <c r="AJ4" i="10" s="1"/>
  <c r="V42" i="10"/>
  <c r="AG42" i="10" s="1"/>
  <c r="K42" i="10"/>
  <c r="U42" i="10"/>
  <c r="J42" i="10"/>
  <c r="T42" i="10"/>
  <c r="I42" i="10"/>
  <c r="AE42" i="10" s="1"/>
  <c r="S42" i="10"/>
  <c r="AD42" i="10" s="1"/>
  <c r="H42" i="10"/>
  <c r="R42" i="10"/>
  <c r="AC42" i="10" s="1"/>
  <c r="G42" i="10"/>
  <c r="Q42" i="10"/>
  <c r="F42" i="10"/>
  <c r="P42" i="10"/>
  <c r="E42" i="10"/>
  <c r="O42" i="10"/>
  <c r="D42" i="10"/>
  <c r="N42" i="10"/>
  <c r="C42" i="10"/>
  <c r="Y42" i="10"/>
  <c r="M42" i="10"/>
  <c r="B42" i="10"/>
  <c r="V41" i="10"/>
  <c r="AG41" i="10" s="1"/>
  <c r="K41" i="10"/>
  <c r="U41" i="10"/>
  <c r="AF41" i="10" s="1"/>
  <c r="J41" i="10"/>
  <c r="T41" i="10"/>
  <c r="AE41" i="10" s="1"/>
  <c r="I41" i="10"/>
  <c r="S41" i="10"/>
  <c r="H41" i="10"/>
  <c r="R41" i="10"/>
  <c r="G41" i="10"/>
  <c r="AC41" i="10" s="1"/>
  <c r="Q41" i="10"/>
  <c r="F41" i="10"/>
  <c r="P41" i="10"/>
  <c r="E41" i="10"/>
  <c r="O41" i="10"/>
  <c r="D41" i="10"/>
  <c r="N41" i="10"/>
  <c r="C41" i="10"/>
  <c r="M41" i="10"/>
  <c r="B41" i="10"/>
  <c r="W40" i="10"/>
  <c r="V40" i="10"/>
  <c r="K40" i="10"/>
  <c r="AG40" i="10" s="1"/>
  <c r="U40" i="10"/>
  <c r="AF40" i="10" s="1"/>
  <c r="J40" i="10"/>
  <c r="T40" i="10"/>
  <c r="I40" i="10"/>
  <c r="AE40" i="10"/>
  <c r="S40" i="10"/>
  <c r="H40" i="10"/>
  <c r="AD40" i="10" s="1"/>
  <c r="R40" i="10"/>
  <c r="G40" i="10"/>
  <c r="Q40" i="10"/>
  <c r="F40" i="10"/>
  <c r="P40" i="10"/>
  <c r="AA40" i="10" s="1"/>
  <c r="E40" i="10"/>
  <c r="O40" i="10"/>
  <c r="D40" i="10"/>
  <c r="N40" i="10"/>
  <c r="C40" i="10"/>
  <c r="M40" i="10"/>
  <c r="B40" i="10"/>
  <c r="V39" i="10"/>
  <c r="AG39" i="10" s="1"/>
  <c r="K39" i="10"/>
  <c r="U39" i="10"/>
  <c r="J39" i="10"/>
  <c r="T39" i="10"/>
  <c r="AE39" i="10" s="1"/>
  <c r="I39" i="10"/>
  <c r="S39" i="10"/>
  <c r="H39" i="10"/>
  <c r="R39" i="10"/>
  <c r="AC39" i="10" s="1"/>
  <c r="G39" i="10"/>
  <c r="Q39" i="10"/>
  <c r="F39" i="10"/>
  <c r="P39" i="10"/>
  <c r="E39" i="10"/>
  <c r="O39" i="10"/>
  <c r="D39" i="10"/>
  <c r="Z39" i="10" s="1"/>
  <c r="N39" i="10"/>
  <c r="Y39" i="10" s="1"/>
  <c r="C39" i="10"/>
  <c r="M39" i="10"/>
  <c r="B39" i="10"/>
  <c r="V38" i="10"/>
  <c r="K38" i="10"/>
  <c r="AG38" i="10"/>
  <c r="U38" i="10"/>
  <c r="AF38" i="10" s="1"/>
  <c r="J38" i="10"/>
  <c r="T38" i="10"/>
  <c r="I38" i="10"/>
  <c r="S38" i="10"/>
  <c r="H38" i="10"/>
  <c r="R38" i="10"/>
  <c r="G38" i="10"/>
  <c r="Q38" i="10"/>
  <c r="AB38" i="10" s="1"/>
  <c r="F38" i="10"/>
  <c r="P38" i="10"/>
  <c r="E38" i="10"/>
  <c r="AA38" i="10"/>
  <c r="O38" i="10"/>
  <c r="D38" i="10"/>
  <c r="Z38" i="10"/>
  <c r="N38" i="10"/>
  <c r="C38" i="10"/>
  <c r="M38" i="10"/>
  <c r="B38" i="10"/>
  <c r="X38" i="10" s="1"/>
  <c r="W37" i="10"/>
  <c r="V37" i="10"/>
  <c r="K37" i="10"/>
  <c r="U37" i="10"/>
  <c r="AF37" i="10" s="1"/>
  <c r="J37" i="10"/>
  <c r="T37" i="10"/>
  <c r="I37" i="10"/>
  <c r="AE37" i="10"/>
  <c r="S37" i="10"/>
  <c r="H37" i="10"/>
  <c r="AD37" i="10" s="1"/>
  <c r="R37" i="10"/>
  <c r="G37" i="10"/>
  <c r="Q37" i="10"/>
  <c r="AB37" i="10" s="1"/>
  <c r="F37" i="10"/>
  <c r="P37" i="10"/>
  <c r="E37" i="10"/>
  <c r="O37" i="10"/>
  <c r="D37" i="10"/>
  <c r="Z37" i="10" s="1"/>
  <c r="N37" i="10"/>
  <c r="C37" i="10"/>
  <c r="M37" i="10"/>
  <c r="B37" i="10"/>
  <c r="V36" i="10"/>
  <c r="AG36" i="10" s="1"/>
  <c r="K36" i="10"/>
  <c r="U36" i="10"/>
  <c r="J36" i="10"/>
  <c r="AF36" i="10" s="1"/>
  <c r="T36" i="10"/>
  <c r="I36" i="10"/>
  <c r="S36" i="10"/>
  <c r="H36" i="10"/>
  <c r="R36" i="10"/>
  <c r="G36" i="10"/>
  <c r="Q36" i="10"/>
  <c r="F36" i="10"/>
  <c r="AB36" i="10" s="1"/>
  <c r="P36" i="10"/>
  <c r="AA36" i="10" s="1"/>
  <c r="E36" i="10"/>
  <c r="O36" i="10"/>
  <c r="Z36" i="10" s="1"/>
  <c r="D36" i="10"/>
  <c r="N36" i="10"/>
  <c r="C36" i="10"/>
  <c r="M36" i="10"/>
  <c r="B36" i="10"/>
  <c r="V35" i="10"/>
  <c r="K35" i="10"/>
  <c r="U35" i="10"/>
  <c r="AF35" i="10" s="1"/>
  <c r="J35" i="10"/>
  <c r="T35" i="10"/>
  <c r="I35" i="10"/>
  <c r="S35" i="10"/>
  <c r="H35" i="10"/>
  <c r="R35" i="10"/>
  <c r="G35" i="10"/>
  <c r="Q35" i="10"/>
  <c r="F35" i="10"/>
  <c r="AB35" i="10" s="1"/>
  <c r="P35" i="10"/>
  <c r="E35" i="10"/>
  <c r="AA35" i="10"/>
  <c r="O35" i="10"/>
  <c r="D35" i="10"/>
  <c r="Z35" i="10"/>
  <c r="N35" i="10"/>
  <c r="C35" i="10"/>
  <c r="M35" i="10"/>
  <c r="X35" i="10" s="1"/>
  <c r="B35" i="10"/>
  <c r="V34" i="10"/>
  <c r="K34" i="10"/>
  <c r="U34" i="10"/>
  <c r="J34" i="10"/>
  <c r="T34" i="10"/>
  <c r="I34" i="10"/>
  <c r="S34" i="10"/>
  <c r="H34" i="10"/>
  <c r="AD34" i="10"/>
  <c r="R34" i="10"/>
  <c r="G34" i="10"/>
  <c r="Q34" i="10"/>
  <c r="AB34" i="10" s="1"/>
  <c r="F34" i="10"/>
  <c r="P34" i="10"/>
  <c r="AA34" i="10" s="1"/>
  <c r="E34" i="10"/>
  <c r="O34" i="10"/>
  <c r="Z34" i="10" s="1"/>
  <c r="D34" i="10"/>
  <c r="N34" i="10"/>
  <c r="Y34" i="10" s="1"/>
  <c r="C34" i="10"/>
  <c r="M34" i="10"/>
  <c r="B34" i="10"/>
  <c r="V33" i="10"/>
  <c r="K33" i="10"/>
  <c r="U33" i="10"/>
  <c r="AF33" i="10" s="1"/>
  <c r="J33" i="10"/>
  <c r="T33" i="10"/>
  <c r="AE33" i="10" s="1"/>
  <c r="I33" i="10"/>
  <c r="S33" i="10"/>
  <c r="AD33" i="10" s="1"/>
  <c r="H33" i="10"/>
  <c r="R33" i="10"/>
  <c r="G33" i="10"/>
  <c r="AC33" i="10"/>
  <c r="Q33" i="10"/>
  <c r="F33" i="10"/>
  <c r="P33" i="10"/>
  <c r="E33" i="10"/>
  <c r="O33" i="10"/>
  <c r="Z33" i="10" s="1"/>
  <c r="D33" i="10"/>
  <c r="N33" i="10"/>
  <c r="C33" i="10"/>
  <c r="M33" i="10"/>
  <c r="B33" i="10"/>
  <c r="L32" i="10"/>
  <c r="V32" i="10"/>
  <c r="K32" i="10"/>
  <c r="U32" i="10"/>
  <c r="AF32" i="10" s="1"/>
  <c r="J32" i="10"/>
  <c r="T32" i="10"/>
  <c r="AE32" i="10" s="1"/>
  <c r="I32" i="10"/>
  <c r="S32" i="10"/>
  <c r="H32" i="10"/>
  <c r="AD32" i="10" s="1"/>
  <c r="R32" i="10"/>
  <c r="G32" i="10"/>
  <c r="AC32" i="10"/>
  <c r="Q32" i="10"/>
  <c r="F32" i="10"/>
  <c r="P32" i="10"/>
  <c r="E32" i="10"/>
  <c r="O32" i="10"/>
  <c r="Z32" i="10" s="1"/>
  <c r="D32" i="10"/>
  <c r="N32" i="10"/>
  <c r="C32" i="10"/>
  <c r="M32" i="10"/>
  <c r="B32" i="10"/>
  <c r="AG28" i="10"/>
  <c r="AF28" i="10"/>
  <c r="AE28" i="10"/>
  <c r="AD28" i="10"/>
  <c r="AC28" i="10"/>
  <c r="AB28" i="10"/>
  <c r="AA28" i="10"/>
  <c r="Z28" i="10"/>
  <c r="Y28" i="10"/>
  <c r="X28" i="10"/>
  <c r="AG27" i="10"/>
  <c r="AF27" i="10"/>
  <c r="AE27" i="10"/>
  <c r="AD27" i="10"/>
  <c r="AC27" i="10"/>
  <c r="AB27" i="10"/>
  <c r="AA27" i="10"/>
  <c r="Z27" i="10"/>
  <c r="Y27" i="10"/>
  <c r="X27" i="10"/>
  <c r="AG26" i="10"/>
  <c r="AF26" i="10"/>
  <c r="AE26" i="10"/>
  <c r="AD26" i="10"/>
  <c r="AC26" i="10"/>
  <c r="AB26" i="10"/>
  <c r="AA26" i="10"/>
  <c r="Z26" i="10"/>
  <c r="Y26" i="10"/>
  <c r="X26" i="10"/>
  <c r="AG25" i="10"/>
  <c r="AF25" i="10"/>
  <c r="AE25" i="10"/>
  <c r="AD25" i="10"/>
  <c r="AC25" i="10"/>
  <c r="AB25" i="10"/>
  <c r="AA25" i="10"/>
  <c r="Z25" i="10"/>
  <c r="Y25" i="10"/>
  <c r="X25" i="10"/>
  <c r="AG24" i="10"/>
  <c r="AF24" i="10"/>
  <c r="AE24" i="10"/>
  <c r="AD24" i="10"/>
  <c r="AC24" i="10"/>
  <c r="AB24" i="10"/>
  <c r="AA24" i="10"/>
  <c r="Z24" i="10"/>
  <c r="Y24" i="10"/>
  <c r="X24" i="10"/>
  <c r="AG23" i="10"/>
  <c r="AF23" i="10"/>
  <c r="AE23" i="10"/>
  <c r="AD23" i="10"/>
  <c r="AC23" i="10"/>
  <c r="AB23" i="10"/>
  <c r="AA23" i="10"/>
  <c r="Z23" i="10"/>
  <c r="Y23" i="10"/>
  <c r="X23" i="10"/>
  <c r="AG22" i="10"/>
  <c r="AF22" i="10"/>
  <c r="AE22" i="10"/>
  <c r="AD22" i="10"/>
  <c r="AC22" i="10"/>
  <c r="AB22" i="10"/>
  <c r="AA22" i="10"/>
  <c r="Z22" i="10"/>
  <c r="Y22" i="10"/>
  <c r="X22" i="10"/>
  <c r="AG21" i="10"/>
  <c r="AF21" i="10"/>
  <c r="AE21" i="10"/>
  <c r="AD21" i="10"/>
  <c r="AC21" i="10"/>
  <c r="AB21" i="10"/>
  <c r="AA21" i="10"/>
  <c r="Z21" i="10"/>
  <c r="Y21" i="10"/>
  <c r="X21" i="10"/>
  <c r="AG20" i="10"/>
  <c r="AF20" i="10"/>
  <c r="AE20" i="10"/>
  <c r="AD20" i="10"/>
  <c r="AC20" i="10"/>
  <c r="AB20" i="10"/>
  <c r="AA20" i="10"/>
  <c r="Z20" i="10"/>
  <c r="Y20" i="10"/>
  <c r="X20" i="10"/>
  <c r="AG19" i="10"/>
  <c r="AF19" i="10"/>
  <c r="AE19" i="10"/>
  <c r="AD19" i="10"/>
  <c r="AC19" i="10"/>
  <c r="AB19" i="10"/>
  <c r="AA19" i="10"/>
  <c r="Z19" i="10"/>
  <c r="Y19" i="10"/>
  <c r="X19" i="10"/>
  <c r="AG18" i="10"/>
  <c r="AF18" i="10"/>
  <c r="AE18" i="10"/>
  <c r="AD18" i="10"/>
  <c r="AC18" i="10"/>
  <c r="AB18" i="10"/>
  <c r="AA18" i="10"/>
  <c r="Z18" i="10"/>
  <c r="Y18" i="10"/>
  <c r="X18" i="10"/>
  <c r="Y4" i="10"/>
  <c r="Z4" i="10"/>
  <c r="AA4" i="10"/>
  <c r="AB4" i="10"/>
  <c r="AC4" i="10"/>
  <c r="AD4" i="10"/>
  <c r="AE4" i="10"/>
  <c r="AF4" i="10"/>
  <c r="AG4" i="10"/>
  <c r="Y5" i="10"/>
  <c r="Z5" i="10"/>
  <c r="AA5" i="10"/>
  <c r="AB5" i="10"/>
  <c r="AC5" i="10"/>
  <c r="AD5" i="10"/>
  <c r="AE5" i="10"/>
  <c r="AF5" i="10"/>
  <c r="AG5" i="10"/>
  <c r="Y6" i="10"/>
  <c r="Z6" i="10"/>
  <c r="AA6" i="10"/>
  <c r="AB6" i="10"/>
  <c r="AC6" i="10"/>
  <c r="AD6" i="10"/>
  <c r="AE6" i="10"/>
  <c r="AF6" i="10"/>
  <c r="AG6" i="10"/>
  <c r="Y7" i="10"/>
  <c r="Z7" i="10"/>
  <c r="AA7" i="10"/>
  <c r="AB7" i="10"/>
  <c r="AC7" i="10"/>
  <c r="AD7" i="10"/>
  <c r="AE7" i="10"/>
  <c r="AF7" i="10"/>
  <c r="AG7" i="10"/>
  <c r="Y8" i="10"/>
  <c r="Z8" i="10"/>
  <c r="AA8" i="10"/>
  <c r="AB8" i="10"/>
  <c r="AC8" i="10"/>
  <c r="AD8" i="10"/>
  <c r="AE8" i="10"/>
  <c r="AF8" i="10"/>
  <c r="AG8" i="10"/>
  <c r="Y9" i="10"/>
  <c r="Z9" i="10"/>
  <c r="AA9" i="10"/>
  <c r="AB9" i="10"/>
  <c r="AC9" i="10"/>
  <c r="AD9" i="10"/>
  <c r="AE9" i="10"/>
  <c r="AF9" i="10"/>
  <c r="AG9" i="10"/>
  <c r="Y10" i="10"/>
  <c r="Z10" i="10"/>
  <c r="AA10" i="10"/>
  <c r="AB10" i="10"/>
  <c r="AC10" i="10"/>
  <c r="AD10" i="10"/>
  <c r="AE10" i="10"/>
  <c r="AF10" i="10"/>
  <c r="AG10" i="10"/>
  <c r="Y11" i="10"/>
  <c r="Z11" i="10"/>
  <c r="AA11" i="10"/>
  <c r="AB11" i="10"/>
  <c r="AC11" i="10"/>
  <c r="AD11" i="10"/>
  <c r="AE11" i="10"/>
  <c r="AF11" i="10"/>
  <c r="AG11" i="10"/>
  <c r="AH11" i="10"/>
  <c r="Y12" i="10"/>
  <c r="Z12" i="10"/>
  <c r="AA12" i="10"/>
  <c r="AB12" i="10"/>
  <c r="AC12" i="10"/>
  <c r="AD12" i="10"/>
  <c r="AE12" i="10"/>
  <c r="AF12" i="10"/>
  <c r="AG12" i="10"/>
  <c r="Y13" i="10"/>
  <c r="Z13" i="10"/>
  <c r="AA13" i="10"/>
  <c r="AB13" i="10"/>
  <c r="AC13" i="10"/>
  <c r="AD13" i="10"/>
  <c r="AE13" i="10"/>
  <c r="AF13" i="10"/>
  <c r="AG13" i="10"/>
  <c r="Y14" i="10"/>
  <c r="Z14" i="10"/>
  <c r="AA14" i="10"/>
  <c r="AB14" i="10"/>
  <c r="AC14" i="10"/>
  <c r="AD14" i="10"/>
  <c r="AE14" i="10"/>
  <c r="AF14" i="10"/>
  <c r="AG14" i="10"/>
  <c r="X5" i="10"/>
  <c r="X6" i="10"/>
  <c r="X7" i="10"/>
  <c r="X8" i="10"/>
  <c r="X9" i="10"/>
  <c r="X10" i="10"/>
  <c r="X11" i="10"/>
  <c r="X12" i="10"/>
  <c r="X13" i="10"/>
  <c r="X14" i="10"/>
  <c r="X4" i="10"/>
  <c r="U56" i="10"/>
  <c r="T56" i="10"/>
  <c r="S56" i="10"/>
  <c r="R56" i="10"/>
  <c r="Q56" i="10"/>
  <c r="P56" i="10"/>
  <c r="O56" i="10"/>
  <c r="N56" i="10"/>
  <c r="M56" i="10"/>
  <c r="U55" i="10"/>
  <c r="T55" i="10"/>
  <c r="S55" i="10"/>
  <c r="R55" i="10"/>
  <c r="Q55" i="10"/>
  <c r="P55" i="10"/>
  <c r="O55" i="10"/>
  <c r="N55" i="10"/>
  <c r="M55" i="10"/>
  <c r="U54" i="10"/>
  <c r="T54" i="10"/>
  <c r="S54" i="10"/>
  <c r="R54" i="10"/>
  <c r="Q54" i="10"/>
  <c r="P54" i="10"/>
  <c r="O54" i="10"/>
  <c r="N54" i="10"/>
  <c r="M54" i="10"/>
  <c r="U53" i="10"/>
  <c r="T53" i="10"/>
  <c r="S53" i="10"/>
  <c r="R53" i="10"/>
  <c r="Q53" i="10"/>
  <c r="P53" i="10"/>
  <c r="O53" i="10"/>
  <c r="N53" i="10"/>
  <c r="M53" i="10"/>
  <c r="U52" i="10"/>
  <c r="T52" i="10"/>
  <c r="S52" i="10"/>
  <c r="R52" i="10"/>
  <c r="Q52" i="10"/>
  <c r="P52" i="10"/>
  <c r="O52" i="10"/>
  <c r="N52" i="10"/>
  <c r="M52" i="10"/>
  <c r="W51" i="10"/>
  <c r="U51" i="10"/>
  <c r="T51" i="10"/>
  <c r="S51" i="10"/>
  <c r="R51" i="10"/>
  <c r="Q51" i="10"/>
  <c r="P51" i="10"/>
  <c r="O51" i="10"/>
  <c r="N51" i="10"/>
  <c r="M51" i="10"/>
  <c r="U50" i="10"/>
  <c r="T50" i="10"/>
  <c r="S50" i="10"/>
  <c r="R50" i="10"/>
  <c r="Q50" i="10"/>
  <c r="P50" i="10"/>
  <c r="O50" i="10"/>
  <c r="N50" i="10"/>
  <c r="M50" i="10"/>
  <c r="U49" i="10"/>
  <c r="T49" i="10"/>
  <c r="S49" i="10"/>
  <c r="R49" i="10"/>
  <c r="Q49" i="10"/>
  <c r="P49" i="10"/>
  <c r="O49" i="10"/>
  <c r="N49" i="10"/>
  <c r="M49" i="10"/>
  <c r="U48" i="10"/>
  <c r="T48" i="10"/>
  <c r="S48" i="10"/>
  <c r="R48" i="10"/>
  <c r="Q48" i="10"/>
  <c r="P48" i="10"/>
  <c r="O48" i="10"/>
  <c r="N48" i="10"/>
  <c r="M48" i="10"/>
  <c r="U47" i="10"/>
  <c r="T47" i="10"/>
  <c r="S47" i="10"/>
  <c r="R47" i="10"/>
  <c r="Q47" i="10"/>
  <c r="P47" i="10"/>
  <c r="O47" i="10"/>
  <c r="N47" i="10"/>
  <c r="M47" i="10"/>
  <c r="U46" i="10"/>
  <c r="T46" i="10"/>
  <c r="S46" i="10"/>
  <c r="R46" i="10"/>
  <c r="Q46" i="10"/>
  <c r="P46" i="10"/>
  <c r="O46" i="10"/>
  <c r="N46" i="10"/>
  <c r="M46" i="10"/>
  <c r="C46" i="10"/>
  <c r="D46" i="10"/>
  <c r="E46" i="10"/>
  <c r="F46" i="10"/>
  <c r="G46" i="10"/>
  <c r="H46" i="10"/>
  <c r="I46" i="10"/>
  <c r="J46" i="10"/>
  <c r="K46" i="10"/>
  <c r="C47" i="10"/>
  <c r="D47" i="10"/>
  <c r="E47" i="10"/>
  <c r="F47" i="10"/>
  <c r="G47" i="10"/>
  <c r="H47" i="10"/>
  <c r="I47" i="10"/>
  <c r="J47" i="10"/>
  <c r="K47" i="10"/>
  <c r="C48" i="10"/>
  <c r="D48" i="10"/>
  <c r="E48" i="10"/>
  <c r="F48" i="10"/>
  <c r="G48" i="10"/>
  <c r="H48" i="10"/>
  <c r="I48" i="10"/>
  <c r="J48" i="10"/>
  <c r="K48" i="10"/>
  <c r="C49" i="10"/>
  <c r="D49" i="10"/>
  <c r="E49" i="10"/>
  <c r="F49" i="10"/>
  <c r="G49" i="10"/>
  <c r="H49" i="10"/>
  <c r="I49" i="10"/>
  <c r="J49" i="10"/>
  <c r="K49" i="10"/>
  <c r="C50" i="10"/>
  <c r="D50" i="10"/>
  <c r="E50" i="10"/>
  <c r="F50" i="10"/>
  <c r="G50" i="10"/>
  <c r="H50" i="10"/>
  <c r="I50" i="10"/>
  <c r="J50" i="10"/>
  <c r="K50" i="10"/>
  <c r="C51" i="10"/>
  <c r="D51" i="10"/>
  <c r="E51" i="10"/>
  <c r="F51" i="10"/>
  <c r="G51" i="10"/>
  <c r="H51" i="10"/>
  <c r="I51" i="10"/>
  <c r="J51" i="10"/>
  <c r="K51" i="10"/>
  <c r="C52" i="10"/>
  <c r="D52" i="10"/>
  <c r="E52" i="10"/>
  <c r="F52" i="10"/>
  <c r="G52" i="10"/>
  <c r="H52" i="10"/>
  <c r="I52" i="10"/>
  <c r="J52" i="10"/>
  <c r="K52" i="10"/>
  <c r="C53" i="10"/>
  <c r="D53" i="10"/>
  <c r="E53" i="10"/>
  <c r="F53" i="10"/>
  <c r="G53" i="10"/>
  <c r="H53" i="10"/>
  <c r="I53" i="10"/>
  <c r="J53" i="10"/>
  <c r="K53" i="10"/>
  <c r="C54" i="10"/>
  <c r="D54" i="10"/>
  <c r="E54" i="10"/>
  <c r="F54" i="10"/>
  <c r="G54" i="10"/>
  <c r="H54" i="10"/>
  <c r="I54" i="10"/>
  <c r="J54" i="10"/>
  <c r="K54" i="10"/>
  <c r="C55" i="10"/>
  <c r="D55" i="10"/>
  <c r="E55" i="10"/>
  <c r="F55" i="10"/>
  <c r="G55" i="10"/>
  <c r="H55" i="10"/>
  <c r="I55" i="10"/>
  <c r="J55" i="10"/>
  <c r="K55" i="10"/>
  <c r="C56" i="10"/>
  <c r="D56" i="10"/>
  <c r="E56" i="10"/>
  <c r="F56" i="10"/>
  <c r="G56" i="10"/>
  <c r="H56" i="10"/>
  <c r="I56" i="10"/>
  <c r="J56" i="10"/>
  <c r="K56" i="10"/>
  <c r="B47" i="10"/>
  <c r="B48" i="10"/>
  <c r="B49" i="10"/>
  <c r="B50" i="10"/>
  <c r="B51" i="10"/>
  <c r="B52" i="10"/>
  <c r="B53" i="10"/>
  <c r="B54" i="10"/>
  <c r="B55" i="10"/>
  <c r="B56" i="10"/>
  <c r="B46" i="10"/>
  <c r="A47" i="10"/>
  <c r="A48" i="10"/>
  <c r="A49" i="10" s="1"/>
  <c r="A50" i="10" s="1"/>
  <c r="A51" i="10" s="1"/>
  <c r="A52" i="10" s="1"/>
  <c r="A53" i="10" s="1"/>
  <c r="A54" i="10" s="1"/>
  <c r="A55" i="10" s="1"/>
  <c r="A56" i="10" s="1"/>
  <c r="M5" i="11"/>
  <c r="N5" i="11"/>
  <c r="M6" i="11"/>
  <c r="N6" i="11"/>
  <c r="M7" i="11"/>
  <c r="N7" i="11"/>
  <c r="M8" i="11"/>
  <c r="N8" i="11"/>
  <c r="M9" i="11"/>
  <c r="N9" i="11"/>
  <c r="M10" i="11"/>
  <c r="N10" i="11"/>
  <c r="M11" i="11"/>
  <c r="N11" i="11"/>
  <c r="M12" i="11"/>
  <c r="N12" i="11"/>
  <c r="M13" i="11"/>
  <c r="N13" i="11"/>
  <c r="M14" i="11"/>
  <c r="N14" i="11"/>
  <c r="M15" i="11"/>
  <c r="N15" i="11"/>
  <c r="M16" i="11"/>
  <c r="N16" i="11"/>
  <c r="M17" i="11"/>
  <c r="N17" i="11"/>
  <c r="M18" i="11"/>
  <c r="N18" i="11"/>
  <c r="M19" i="11"/>
  <c r="N19" i="11"/>
  <c r="M20" i="11"/>
  <c r="N20" i="11"/>
  <c r="M21" i="11"/>
  <c r="N21" i="11"/>
  <c r="M22" i="11"/>
  <c r="N22" i="11"/>
  <c r="M23" i="11"/>
  <c r="N23" i="11"/>
  <c r="M24" i="11"/>
  <c r="N24" i="11"/>
  <c r="M25" i="11"/>
  <c r="N25" i="11"/>
  <c r="M26" i="11"/>
  <c r="N26" i="11"/>
  <c r="M27" i="11"/>
  <c r="N27" i="11"/>
  <c r="M28" i="11"/>
  <c r="N28" i="11"/>
  <c r="M29" i="11"/>
  <c r="N29" i="11"/>
  <c r="M30" i="11"/>
  <c r="N30" i="11"/>
  <c r="M31" i="11"/>
  <c r="N31" i="11"/>
  <c r="M32" i="11"/>
  <c r="N32" i="11"/>
  <c r="M33" i="11"/>
  <c r="N33" i="11"/>
  <c r="M34" i="11"/>
  <c r="N34" i="11"/>
  <c r="M35" i="11"/>
  <c r="N35" i="11"/>
  <c r="M36" i="11"/>
  <c r="N36" i="11"/>
  <c r="M37" i="11"/>
  <c r="N37" i="11"/>
  <c r="M38" i="11"/>
  <c r="N38" i="11"/>
  <c r="M39" i="11"/>
  <c r="N39" i="11"/>
  <c r="M40" i="11"/>
  <c r="N40" i="11"/>
  <c r="M41" i="11"/>
  <c r="N41" i="11"/>
  <c r="M42" i="11"/>
  <c r="N42" i="11"/>
  <c r="M43" i="11"/>
  <c r="N43" i="11"/>
  <c r="M44" i="11"/>
  <c r="N44" i="11"/>
  <c r="M45" i="11"/>
  <c r="N45" i="11"/>
  <c r="M46" i="11"/>
  <c r="N46" i="11"/>
  <c r="M47" i="11"/>
  <c r="N47" i="11"/>
  <c r="M48" i="11"/>
  <c r="N48" i="11"/>
  <c r="M49" i="11"/>
  <c r="N49" i="11"/>
  <c r="M50" i="11"/>
  <c r="N50" i="11"/>
  <c r="M51" i="11"/>
  <c r="N51" i="11"/>
  <c r="M52" i="11"/>
  <c r="N52" i="11"/>
  <c r="M53" i="11"/>
  <c r="N53" i="11"/>
  <c r="M54" i="11"/>
  <c r="N54" i="11"/>
  <c r="M55" i="11"/>
  <c r="N55" i="11"/>
  <c r="M56" i="11"/>
  <c r="N56" i="11"/>
  <c r="N4" i="11"/>
  <c r="M4" i="11"/>
  <c r="B117" i="11"/>
  <c r="C117" i="11"/>
  <c r="D117" i="11"/>
  <c r="B118" i="11"/>
  <c r="C118" i="11"/>
  <c r="D118" i="11"/>
  <c r="B119" i="11"/>
  <c r="C119" i="11"/>
  <c r="D119" i="11"/>
  <c r="B120" i="11"/>
  <c r="C120" i="11"/>
  <c r="D120" i="11"/>
  <c r="B121" i="11"/>
  <c r="C121" i="11"/>
  <c r="D121" i="11"/>
  <c r="B122" i="11"/>
  <c r="C122" i="11"/>
  <c r="D122" i="11"/>
  <c r="B123" i="11"/>
  <c r="C123" i="11"/>
  <c r="D123" i="11"/>
  <c r="B124" i="11"/>
  <c r="C124" i="11"/>
  <c r="D124" i="11"/>
  <c r="B125" i="11"/>
  <c r="C125" i="11"/>
  <c r="D125" i="11"/>
  <c r="B126" i="11"/>
  <c r="C126" i="11"/>
  <c r="D126" i="11"/>
  <c r="B127" i="11"/>
  <c r="C127" i="11"/>
  <c r="D127" i="11"/>
  <c r="B128" i="11"/>
  <c r="C128" i="11"/>
  <c r="D128" i="11"/>
  <c r="B129" i="11"/>
  <c r="C129" i="11"/>
  <c r="D129" i="11"/>
  <c r="B130" i="11"/>
  <c r="C130" i="11"/>
  <c r="D130" i="11"/>
  <c r="B131" i="11"/>
  <c r="C131" i="11"/>
  <c r="D131" i="11"/>
  <c r="B132" i="11"/>
  <c r="C132" i="11"/>
  <c r="D132" i="11"/>
  <c r="B133" i="11"/>
  <c r="C133" i="11"/>
  <c r="D133" i="11"/>
  <c r="B134" i="11"/>
  <c r="C134" i="11"/>
  <c r="D134" i="11"/>
  <c r="B135" i="11"/>
  <c r="C135" i="11"/>
  <c r="D135" i="11"/>
  <c r="B136" i="11"/>
  <c r="C136" i="11"/>
  <c r="D136" i="11"/>
  <c r="B137" i="11"/>
  <c r="C137" i="11"/>
  <c r="D137" i="11"/>
  <c r="B138" i="11"/>
  <c r="C138" i="11"/>
  <c r="D138" i="11"/>
  <c r="B139" i="11"/>
  <c r="C139" i="11"/>
  <c r="D139" i="11"/>
  <c r="B140" i="11"/>
  <c r="C140" i="11"/>
  <c r="D140" i="11"/>
  <c r="B141" i="11"/>
  <c r="C141" i="11"/>
  <c r="D141" i="11"/>
  <c r="B142" i="11"/>
  <c r="C142" i="11"/>
  <c r="D142" i="11"/>
  <c r="B143" i="11"/>
  <c r="C143" i="11"/>
  <c r="D143" i="11"/>
  <c r="B144" i="11"/>
  <c r="C144" i="11"/>
  <c r="D144" i="11"/>
  <c r="B145" i="11"/>
  <c r="C145" i="11"/>
  <c r="D145" i="11"/>
  <c r="B146" i="11"/>
  <c r="C146" i="11"/>
  <c r="D146" i="11"/>
  <c r="B147" i="11"/>
  <c r="C147" i="11"/>
  <c r="D147" i="11"/>
  <c r="B148" i="11"/>
  <c r="C148" i="11"/>
  <c r="D148" i="11"/>
  <c r="B149" i="11"/>
  <c r="C149" i="11"/>
  <c r="D149" i="11"/>
  <c r="B150" i="11"/>
  <c r="C150" i="11"/>
  <c r="D150" i="11"/>
  <c r="B151" i="11"/>
  <c r="C151" i="11"/>
  <c r="D151" i="11"/>
  <c r="B152" i="11"/>
  <c r="C152" i="11"/>
  <c r="D152" i="11"/>
  <c r="B153" i="11"/>
  <c r="C153" i="11"/>
  <c r="D153" i="11"/>
  <c r="B154" i="11"/>
  <c r="C154" i="11"/>
  <c r="D154" i="11"/>
  <c r="B155" i="11"/>
  <c r="C155" i="11"/>
  <c r="D155" i="11"/>
  <c r="B156" i="11"/>
  <c r="C156" i="11"/>
  <c r="D156" i="11"/>
  <c r="B157" i="11"/>
  <c r="C157" i="11"/>
  <c r="D157" i="11"/>
  <c r="B158" i="11"/>
  <c r="C158" i="11"/>
  <c r="D158" i="11"/>
  <c r="B159" i="11"/>
  <c r="C159" i="11"/>
  <c r="D159" i="11"/>
  <c r="B160" i="11"/>
  <c r="C160" i="11"/>
  <c r="D160" i="11"/>
  <c r="B161" i="11"/>
  <c r="C161" i="11"/>
  <c r="D161" i="11"/>
  <c r="B162" i="11"/>
  <c r="C162" i="11"/>
  <c r="D162" i="11"/>
  <c r="B163" i="11"/>
  <c r="C163" i="11"/>
  <c r="D163" i="11"/>
  <c r="B164" i="11"/>
  <c r="C164" i="11"/>
  <c r="D164" i="11"/>
  <c r="B165" i="11"/>
  <c r="C165" i="11"/>
  <c r="D165" i="11"/>
  <c r="B166" i="11"/>
  <c r="C166" i="11"/>
  <c r="D166" i="11"/>
  <c r="B167" i="11"/>
  <c r="C167" i="11"/>
  <c r="D167" i="11"/>
  <c r="B168" i="11"/>
  <c r="C168" i="11"/>
  <c r="D168" i="11"/>
  <c r="C116" i="11"/>
  <c r="D116" i="11"/>
  <c r="B116" i="11"/>
  <c r="A33" i="10"/>
  <c r="A34" i="10"/>
  <c r="A35" i="10"/>
  <c r="A36" i="10" s="1"/>
  <c r="A37" i="10" s="1"/>
  <c r="A38" i="10" s="1"/>
  <c r="A39" i="10" s="1"/>
  <c r="A40" i="10" s="1"/>
  <c r="A41" i="10" s="1"/>
  <c r="A42" i="10" s="1"/>
  <c r="A19" i="10"/>
  <c r="A20" i="10" s="1"/>
  <c r="A21" i="10" s="1"/>
  <c r="A22" i="10" s="1"/>
  <c r="A23" i="10" s="1"/>
  <c r="A24" i="10" s="1"/>
  <c r="A25" i="10" s="1"/>
  <c r="A26" i="10" s="1"/>
  <c r="A27" i="10" s="1"/>
  <c r="A28" i="10" s="1"/>
  <c r="A5" i="10"/>
  <c r="A6" i="10" s="1"/>
  <c r="A7" i="10" s="1"/>
  <c r="A8" i="10" s="1"/>
  <c r="A9" i="10" s="1"/>
  <c r="A10" i="10" s="1"/>
  <c r="A11" i="10"/>
  <c r="A12" i="10" s="1"/>
  <c r="A13" i="10" s="1"/>
  <c r="A14" i="10" s="1"/>
  <c r="B69" i="2"/>
  <c r="C69" i="2"/>
  <c r="D69" i="2"/>
  <c r="E69" i="2"/>
  <c r="F69" i="2"/>
  <c r="G69" i="2"/>
  <c r="B70" i="2"/>
  <c r="C70" i="2"/>
  <c r="D70" i="2"/>
  <c r="E70" i="2"/>
  <c r="F70" i="2"/>
  <c r="G70" i="2"/>
  <c r="B71" i="2"/>
  <c r="C71" i="2"/>
  <c r="D71" i="2"/>
  <c r="E71" i="2"/>
  <c r="F71" i="2"/>
  <c r="G71" i="2"/>
  <c r="B72" i="2"/>
  <c r="C72" i="2"/>
  <c r="D72" i="2"/>
  <c r="E72" i="2"/>
  <c r="F72" i="2"/>
  <c r="G72" i="2"/>
  <c r="B73" i="2"/>
  <c r="C73" i="2"/>
  <c r="D73" i="2"/>
  <c r="E73" i="2"/>
  <c r="F73" i="2"/>
  <c r="G73" i="2"/>
  <c r="B74" i="2"/>
  <c r="C74" i="2"/>
  <c r="D74" i="2"/>
  <c r="E74" i="2"/>
  <c r="F74" i="2"/>
  <c r="G74" i="2"/>
  <c r="B75" i="2"/>
  <c r="C75" i="2"/>
  <c r="D75" i="2"/>
  <c r="E75" i="2"/>
  <c r="F75" i="2"/>
  <c r="B76" i="2"/>
  <c r="C76" i="2"/>
  <c r="D76" i="2"/>
  <c r="E76" i="2"/>
  <c r="F76" i="2"/>
  <c r="G76" i="2"/>
  <c r="B77" i="2"/>
  <c r="C77" i="2"/>
  <c r="D77" i="2"/>
  <c r="E77" i="2"/>
  <c r="F77" i="2"/>
  <c r="G77" i="2"/>
  <c r="B78" i="2"/>
  <c r="C78" i="2"/>
  <c r="D78" i="2"/>
  <c r="E78" i="2"/>
  <c r="F78" i="2"/>
  <c r="G78" i="2"/>
  <c r="B79" i="2"/>
  <c r="C79" i="2"/>
  <c r="D79" i="2"/>
  <c r="E79" i="2"/>
  <c r="F79" i="2"/>
  <c r="G79" i="2"/>
  <c r="B80" i="2"/>
  <c r="C80" i="2"/>
  <c r="D80" i="2"/>
  <c r="E80" i="2"/>
  <c r="F80" i="2"/>
  <c r="G80" i="2"/>
  <c r="B81" i="2"/>
  <c r="C81" i="2"/>
  <c r="D81" i="2"/>
  <c r="E81" i="2"/>
  <c r="F81" i="2"/>
  <c r="G81" i="2"/>
  <c r="B82" i="2"/>
  <c r="C82" i="2"/>
  <c r="D82" i="2"/>
  <c r="E82" i="2"/>
  <c r="F82" i="2"/>
  <c r="G82" i="2"/>
  <c r="B83" i="2"/>
  <c r="C83" i="2"/>
  <c r="E83" i="2"/>
  <c r="F83" i="2"/>
  <c r="G83" i="2"/>
  <c r="B84" i="2"/>
  <c r="C84" i="2"/>
  <c r="D84" i="2"/>
  <c r="E84" i="2"/>
  <c r="F84" i="2"/>
  <c r="G84" i="2"/>
  <c r="B85" i="2"/>
  <c r="C85" i="2"/>
  <c r="D85" i="2"/>
  <c r="E85" i="2"/>
  <c r="F85" i="2"/>
  <c r="G85" i="2"/>
  <c r="B86" i="2"/>
  <c r="C86" i="2"/>
  <c r="D86" i="2"/>
  <c r="E86" i="2"/>
  <c r="F86" i="2"/>
  <c r="G86" i="2"/>
  <c r="B87" i="2"/>
  <c r="C87" i="2"/>
  <c r="D87" i="2"/>
  <c r="E87" i="2"/>
  <c r="F87" i="2"/>
  <c r="G87" i="2"/>
  <c r="B88" i="2"/>
  <c r="C88" i="2"/>
  <c r="E88" i="2"/>
  <c r="F88" i="2"/>
  <c r="G88" i="2"/>
  <c r="B89" i="2"/>
  <c r="C89" i="2"/>
  <c r="D89" i="2"/>
  <c r="E89" i="2"/>
  <c r="F89" i="2"/>
  <c r="G89" i="2"/>
  <c r="B90" i="2"/>
  <c r="C90" i="2"/>
  <c r="D90" i="2"/>
  <c r="E90" i="2"/>
  <c r="F90" i="2"/>
  <c r="G90" i="2"/>
  <c r="B91" i="2"/>
  <c r="C91" i="2"/>
  <c r="D91" i="2"/>
  <c r="E91" i="2"/>
  <c r="F91" i="2"/>
  <c r="G91" i="2"/>
  <c r="B92" i="2"/>
  <c r="C92" i="2"/>
  <c r="E92" i="2"/>
  <c r="F92" i="2"/>
  <c r="G92" i="2"/>
  <c r="B93" i="2"/>
  <c r="C93" i="2"/>
  <c r="E93" i="2"/>
  <c r="F93" i="2"/>
  <c r="G93" i="2"/>
  <c r="C68" i="2"/>
  <c r="D68" i="2"/>
  <c r="E68" i="2"/>
  <c r="F68" i="2"/>
  <c r="G68" i="2"/>
  <c r="B68" i="2"/>
  <c r="K7" i="2"/>
  <c r="L7" i="2"/>
  <c r="K8" i="2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L6" i="2"/>
  <c r="K6" i="2"/>
  <c r="E20" i="5"/>
  <c r="I20" i="5"/>
  <c r="M20" i="5"/>
  <c r="Q20" i="5"/>
  <c r="U20" i="5"/>
  <c r="U169" i="5" s="1"/>
  <c r="Y148" i="5"/>
  <c r="V169" i="5" s="1"/>
  <c r="X20" i="5"/>
  <c r="D169" i="5"/>
  <c r="D191" i="5" s="1"/>
  <c r="W20" i="5"/>
  <c r="AA20" i="5"/>
  <c r="C169" i="5"/>
  <c r="V20" i="5"/>
  <c r="Z20" i="5"/>
  <c r="Z41" i="5" s="1"/>
  <c r="B169" i="5"/>
  <c r="E19" i="5"/>
  <c r="I19" i="5"/>
  <c r="M19" i="5"/>
  <c r="Q19" i="5"/>
  <c r="U19" i="5"/>
  <c r="Y147" i="5"/>
  <c r="W19" i="5"/>
  <c r="X19" i="5"/>
  <c r="AB19" i="5" s="1"/>
  <c r="D168" i="5"/>
  <c r="C168" i="5"/>
  <c r="K213" i="5" s="1"/>
  <c r="V19" i="5"/>
  <c r="Z19" i="5"/>
  <c r="Z40" i="5" s="1"/>
  <c r="B168" i="5"/>
  <c r="E18" i="5"/>
  <c r="E81" i="5" s="1"/>
  <c r="I18" i="5"/>
  <c r="I167" i="5" s="1"/>
  <c r="M18" i="5"/>
  <c r="Q18" i="5"/>
  <c r="Q167" i="5" s="1"/>
  <c r="U18" i="5"/>
  <c r="U81" i="5" s="1"/>
  <c r="Y146" i="5"/>
  <c r="AC146" i="5" s="1"/>
  <c r="V18" i="5"/>
  <c r="B167" i="5"/>
  <c r="E167" i="5"/>
  <c r="X18" i="5"/>
  <c r="D167" i="5"/>
  <c r="W18" i="5"/>
  <c r="W167" i="5" s="1"/>
  <c r="C167" i="5"/>
  <c r="C188" i="5" s="1"/>
  <c r="E16" i="5"/>
  <c r="E165" i="5" s="1"/>
  <c r="E187" i="5" s="1"/>
  <c r="I16" i="5"/>
  <c r="M16" i="5"/>
  <c r="Q16" i="5"/>
  <c r="U16" i="5"/>
  <c r="U165" i="5" s="1"/>
  <c r="U187" i="5" s="1"/>
  <c r="X16" i="5"/>
  <c r="AB16" i="5" s="1"/>
  <c r="D165" i="5"/>
  <c r="W16" i="5"/>
  <c r="AA16" i="5" s="1"/>
  <c r="W58" i="5"/>
  <c r="C165" i="5"/>
  <c r="Z16" i="5"/>
  <c r="Z37" i="5" s="1"/>
  <c r="B165" i="5"/>
  <c r="E15" i="5"/>
  <c r="I15" i="5"/>
  <c r="I164" i="5" s="1"/>
  <c r="I209" i="5" s="1"/>
  <c r="M15" i="5"/>
  <c r="Q15" i="5"/>
  <c r="U15" i="5"/>
  <c r="Y143" i="5"/>
  <c r="X15" i="5"/>
  <c r="D164" i="5"/>
  <c r="D185" i="5" s="1"/>
  <c r="W15" i="5"/>
  <c r="C164" i="5"/>
  <c r="V15" i="5"/>
  <c r="Z15" i="5" s="1"/>
  <c r="Z36" i="5" s="1"/>
  <c r="B164" i="5"/>
  <c r="E14" i="5"/>
  <c r="I14" i="5"/>
  <c r="M14" i="5"/>
  <c r="Q14" i="5"/>
  <c r="Q35" i="5" s="1"/>
  <c r="U14" i="5"/>
  <c r="U77" i="5" s="1"/>
  <c r="U163" i="5"/>
  <c r="Y142" i="5"/>
  <c r="AC142" i="5"/>
  <c r="E163" i="5"/>
  <c r="X14" i="5"/>
  <c r="D163" i="5"/>
  <c r="W14" i="5"/>
  <c r="C163" i="5"/>
  <c r="V14" i="5"/>
  <c r="B163" i="5"/>
  <c r="E13" i="5"/>
  <c r="I13" i="5"/>
  <c r="M13" i="5"/>
  <c r="Q13" i="5"/>
  <c r="U13" i="5"/>
  <c r="Y141" i="5"/>
  <c r="V13" i="5"/>
  <c r="B162" i="5"/>
  <c r="X13" i="5"/>
  <c r="AB13" i="5"/>
  <c r="D162" i="5"/>
  <c r="W13" i="5"/>
  <c r="AA13" i="5"/>
  <c r="C162" i="5"/>
  <c r="E11" i="5"/>
  <c r="I11" i="5"/>
  <c r="M11" i="5"/>
  <c r="Q11" i="5"/>
  <c r="Q160" i="5" s="1"/>
  <c r="U11" i="5"/>
  <c r="Y139" i="5"/>
  <c r="AC139" i="5"/>
  <c r="X11" i="5"/>
  <c r="D160" i="5"/>
  <c r="W11" i="5"/>
  <c r="C160" i="5"/>
  <c r="V11" i="5"/>
  <c r="Z11" i="5"/>
  <c r="Z32" i="5" s="1"/>
  <c r="B160" i="5"/>
  <c r="E10" i="5"/>
  <c r="I10" i="5"/>
  <c r="M10" i="5"/>
  <c r="Q10" i="5"/>
  <c r="Q73" i="5" s="1"/>
  <c r="U10" i="5"/>
  <c r="Y138" i="5"/>
  <c r="W10" i="5"/>
  <c r="E159" i="5"/>
  <c r="X10" i="5"/>
  <c r="AB10" i="5"/>
  <c r="D159" i="5"/>
  <c r="D158" i="5"/>
  <c r="C159" i="5"/>
  <c r="V10" i="5"/>
  <c r="V31" i="5" s="1"/>
  <c r="B159" i="5"/>
  <c r="E9" i="5"/>
  <c r="I9" i="5"/>
  <c r="I72" i="5" s="1"/>
  <c r="M9" i="5"/>
  <c r="M30" i="5" s="1"/>
  <c r="Q9" i="5"/>
  <c r="Q158" i="5" s="1"/>
  <c r="U9" i="5"/>
  <c r="Y137" i="5"/>
  <c r="X9" i="5"/>
  <c r="AB9" i="5"/>
  <c r="W9" i="5"/>
  <c r="W51" i="5"/>
  <c r="C158" i="5"/>
  <c r="V9" i="5"/>
  <c r="Z9" i="5" s="1"/>
  <c r="B158" i="5"/>
  <c r="E8" i="5"/>
  <c r="E71" i="5" s="1"/>
  <c r="I8" i="5"/>
  <c r="M8" i="5"/>
  <c r="Q8" i="5"/>
  <c r="Q157" i="5" s="1"/>
  <c r="U8" i="5"/>
  <c r="U29" i="5" s="1"/>
  <c r="Y136" i="5"/>
  <c r="V8" i="5"/>
  <c r="B157" i="5"/>
  <c r="B178" i="5" s="1"/>
  <c r="X8" i="5"/>
  <c r="X29" i="5" s="1"/>
  <c r="AB8" i="5"/>
  <c r="AB29" i="5" s="1"/>
  <c r="D157" i="5"/>
  <c r="W8" i="5"/>
  <c r="AA8" i="5"/>
  <c r="C157" i="5"/>
  <c r="E7" i="5"/>
  <c r="E70" i="5" s="1"/>
  <c r="I7" i="5"/>
  <c r="M7" i="5"/>
  <c r="Q7" i="5"/>
  <c r="Q156" i="5" s="1"/>
  <c r="U7" i="5"/>
  <c r="Y135" i="5"/>
  <c r="AC135" i="5" s="1"/>
  <c r="E156" i="5"/>
  <c r="E178" i="5" s="1"/>
  <c r="X7" i="5"/>
  <c r="AB7" i="5" s="1"/>
  <c r="D156" i="5"/>
  <c r="W7" i="5"/>
  <c r="C156" i="5"/>
  <c r="C177" i="5" s="1"/>
  <c r="C155" i="5"/>
  <c r="V7" i="5"/>
  <c r="B156" i="5"/>
  <c r="R201" i="5" s="1"/>
  <c r="E6" i="5"/>
  <c r="I6" i="5"/>
  <c r="M6" i="5"/>
  <c r="Q6" i="5"/>
  <c r="U6" i="5"/>
  <c r="U155" i="5" s="1"/>
  <c r="Y134" i="5"/>
  <c r="AC134" i="5" s="1"/>
  <c r="X6" i="5"/>
  <c r="AB6" i="5" s="1"/>
  <c r="Q155" i="5"/>
  <c r="D155" i="5"/>
  <c r="W6" i="5"/>
  <c r="AA6" i="5" s="1"/>
  <c r="V6" i="5"/>
  <c r="B155" i="5"/>
  <c r="E4" i="5"/>
  <c r="I4" i="5"/>
  <c r="M4" i="5"/>
  <c r="Q4" i="5"/>
  <c r="U4" i="5"/>
  <c r="Y132" i="5"/>
  <c r="W4" i="5"/>
  <c r="C153" i="5"/>
  <c r="K198" i="5" s="1"/>
  <c r="V4" i="5"/>
  <c r="B153" i="5"/>
  <c r="X156" i="5"/>
  <c r="X201" i="5" s="1"/>
  <c r="U215" i="5"/>
  <c r="R215" i="5"/>
  <c r="T169" i="5"/>
  <c r="T190" i="5" s="1"/>
  <c r="S169" i="5"/>
  <c r="S190" i="5" s="1"/>
  <c r="R169" i="5"/>
  <c r="R191" i="5" s="1"/>
  <c r="U168" i="5"/>
  <c r="T168" i="5"/>
  <c r="S168" i="5"/>
  <c r="R168" i="5"/>
  <c r="U167" i="5"/>
  <c r="U189" i="5" s="1"/>
  <c r="U212" i="5"/>
  <c r="T167" i="5"/>
  <c r="S167" i="5"/>
  <c r="R167" i="5"/>
  <c r="U211" i="5"/>
  <c r="S211" i="5"/>
  <c r="R211" i="5"/>
  <c r="T165" i="5"/>
  <c r="S165" i="5"/>
  <c r="R165" i="5"/>
  <c r="U164" i="5"/>
  <c r="U209" i="5" s="1"/>
  <c r="T164" i="5"/>
  <c r="T185" i="5" s="1"/>
  <c r="T163" i="5"/>
  <c r="S164" i="5"/>
  <c r="R164" i="5"/>
  <c r="T208" i="5"/>
  <c r="S163" i="5"/>
  <c r="R163" i="5"/>
  <c r="R208" i="5"/>
  <c r="U162" i="5"/>
  <c r="T162" i="5"/>
  <c r="T207" i="5"/>
  <c r="S162" i="5"/>
  <c r="R162" i="5"/>
  <c r="R184" i="5" s="1"/>
  <c r="T206" i="5"/>
  <c r="U160" i="5"/>
  <c r="T160" i="5"/>
  <c r="T182" i="5"/>
  <c r="S160" i="5"/>
  <c r="R160" i="5"/>
  <c r="T159" i="5"/>
  <c r="S159" i="5"/>
  <c r="R159" i="5"/>
  <c r="T158" i="5"/>
  <c r="S158" i="5"/>
  <c r="S203" i="5" s="1"/>
  <c r="R158" i="5"/>
  <c r="T157" i="5"/>
  <c r="S157" i="5"/>
  <c r="R157" i="5"/>
  <c r="R156" i="5"/>
  <c r="U156" i="5"/>
  <c r="U177" i="5" s="1"/>
  <c r="T156" i="5"/>
  <c r="S156" i="5"/>
  <c r="S201" i="5" s="1"/>
  <c r="T155" i="5"/>
  <c r="T200" i="5"/>
  <c r="S155" i="5"/>
  <c r="S176" i="5" s="1"/>
  <c r="S200" i="5"/>
  <c r="R155" i="5"/>
  <c r="T199" i="5"/>
  <c r="S153" i="5"/>
  <c r="R153" i="5"/>
  <c r="P169" i="5"/>
  <c r="P168" i="5"/>
  <c r="O169" i="5"/>
  <c r="O190" i="5" s="1"/>
  <c r="N169" i="5"/>
  <c r="P167" i="5"/>
  <c r="O168" i="5"/>
  <c r="N168" i="5"/>
  <c r="O167" i="5"/>
  <c r="N167" i="5"/>
  <c r="P211" i="5"/>
  <c r="O211" i="5"/>
  <c r="Q165" i="5"/>
  <c r="P165" i="5"/>
  <c r="O165" i="5"/>
  <c r="N165" i="5"/>
  <c r="P164" i="5"/>
  <c r="P209" i="5"/>
  <c r="O164" i="5"/>
  <c r="N164" i="5"/>
  <c r="N186" i="5"/>
  <c r="P163" i="5"/>
  <c r="O163" i="5"/>
  <c r="N163" i="5"/>
  <c r="Q162" i="5"/>
  <c r="P162" i="5"/>
  <c r="P207" i="5" s="1"/>
  <c r="O162" i="5"/>
  <c r="O183" i="5" s="1"/>
  <c r="N162" i="5"/>
  <c r="P206" i="5"/>
  <c r="P160" i="5"/>
  <c r="P205" i="5"/>
  <c r="O160" i="5"/>
  <c r="O205" i="5"/>
  <c r="N160" i="5"/>
  <c r="P159" i="5"/>
  <c r="P181" i="5" s="1"/>
  <c r="O159" i="5"/>
  <c r="N159" i="5"/>
  <c r="P158" i="5"/>
  <c r="O158" i="5"/>
  <c r="O203" i="5" s="1"/>
  <c r="N158" i="5"/>
  <c r="P157" i="5"/>
  <c r="P156" i="5"/>
  <c r="O157" i="5"/>
  <c r="N157" i="5"/>
  <c r="O156" i="5"/>
  <c r="O201" i="5" s="1"/>
  <c r="N156" i="5"/>
  <c r="P155" i="5"/>
  <c r="P176" i="5"/>
  <c r="O155" i="5"/>
  <c r="O176" i="5"/>
  <c r="N155" i="5"/>
  <c r="N200" i="5" s="1"/>
  <c r="Q153" i="5"/>
  <c r="O153" i="5"/>
  <c r="O198" i="5" s="1"/>
  <c r="N153" i="5"/>
  <c r="N175" i="5" s="1"/>
  <c r="L215" i="5"/>
  <c r="J215" i="5"/>
  <c r="M169" i="5"/>
  <c r="L169" i="5"/>
  <c r="K169" i="5"/>
  <c r="K191" i="5"/>
  <c r="J169" i="5"/>
  <c r="L168" i="5"/>
  <c r="L167" i="5"/>
  <c r="L188" i="5" s="1"/>
  <c r="K168" i="5"/>
  <c r="J168" i="5"/>
  <c r="L212" i="5"/>
  <c r="K167" i="5"/>
  <c r="K188" i="5" s="1"/>
  <c r="J167" i="5"/>
  <c r="M211" i="5"/>
  <c r="L211" i="5"/>
  <c r="L165" i="5"/>
  <c r="K165" i="5"/>
  <c r="J165" i="5"/>
  <c r="J186" i="5" s="1"/>
  <c r="M164" i="5"/>
  <c r="L164" i="5"/>
  <c r="L209" i="5"/>
  <c r="K164" i="5"/>
  <c r="J164" i="5"/>
  <c r="L163" i="5"/>
  <c r="K163" i="5"/>
  <c r="J163" i="5"/>
  <c r="J208" i="5"/>
  <c r="M162" i="5"/>
  <c r="L162" i="5"/>
  <c r="L207" i="5"/>
  <c r="K162" i="5"/>
  <c r="J162" i="5"/>
  <c r="L206" i="5"/>
  <c r="L160" i="5"/>
  <c r="K160" i="5"/>
  <c r="J160" i="5"/>
  <c r="L159" i="5"/>
  <c r="L158" i="5"/>
  <c r="L180" i="5"/>
  <c r="K159" i="5"/>
  <c r="J159" i="5"/>
  <c r="K158" i="5"/>
  <c r="K157" i="5"/>
  <c r="K202" i="5" s="1"/>
  <c r="K203" i="5"/>
  <c r="J158" i="5"/>
  <c r="M157" i="5"/>
  <c r="L157" i="5"/>
  <c r="J157" i="5"/>
  <c r="J202" i="5" s="1"/>
  <c r="J156" i="5"/>
  <c r="M156" i="5"/>
  <c r="M178" i="5" s="1"/>
  <c r="M201" i="5"/>
  <c r="L156" i="5"/>
  <c r="L155" i="5"/>
  <c r="K156" i="5"/>
  <c r="L200" i="5"/>
  <c r="K155" i="5"/>
  <c r="K176" i="5" s="1"/>
  <c r="J155" i="5"/>
  <c r="J176" i="5"/>
  <c r="L199" i="5"/>
  <c r="J153" i="5"/>
  <c r="J175" i="5" s="1"/>
  <c r="G155" i="5"/>
  <c r="G176" i="5"/>
  <c r="G200" i="5"/>
  <c r="H155" i="5"/>
  <c r="I155" i="5"/>
  <c r="G156" i="5"/>
  <c r="H156" i="5"/>
  <c r="I156" i="5"/>
  <c r="G157" i="5"/>
  <c r="H157" i="5"/>
  <c r="G158" i="5"/>
  <c r="H158" i="5"/>
  <c r="I158" i="5"/>
  <c r="G159" i="5"/>
  <c r="G204" i="5" s="1"/>
  <c r="H159" i="5"/>
  <c r="G160" i="5"/>
  <c r="G205" i="5" s="1"/>
  <c r="H160" i="5"/>
  <c r="H205" i="5"/>
  <c r="H206" i="5"/>
  <c r="G162" i="5"/>
  <c r="H162" i="5"/>
  <c r="G163" i="5"/>
  <c r="G164" i="5"/>
  <c r="H163" i="5"/>
  <c r="H164" i="5"/>
  <c r="H209" i="5"/>
  <c r="G165" i="5"/>
  <c r="G187" i="5"/>
  <c r="H165" i="5"/>
  <c r="H210" i="5"/>
  <c r="G211" i="5"/>
  <c r="I211" i="5"/>
  <c r="G167" i="5"/>
  <c r="H167" i="5"/>
  <c r="I168" i="5"/>
  <c r="I189" i="5" s="1"/>
  <c r="G168" i="5"/>
  <c r="H168" i="5"/>
  <c r="G169" i="5"/>
  <c r="H169" i="5"/>
  <c r="H190" i="5" s="1"/>
  <c r="I169" i="5"/>
  <c r="I153" i="5"/>
  <c r="G153" i="5"/>
  <c r="G198" i="5" s="1"/>
  <c r="F155" i="5"/>
  <c r="F200" i="5"/>
  <c r="F156" i="5"/>
  <c r="F157" i="5"/>
  <c r="F202" i="5" s="1"/>
  <c r="F158" i="5"/>
  <c r="F159" i="5"/>
  <c r="F160" i="5"/>
  <c r="F162" i="5"/>
  <c r="F163" i="5"/>
  <c r="F164" i="5"/>
  <c r="F165" i="5"/>
  <c r="F167" i="5"/>
  <c r="F168" i="5"/>
  <c r="F169" i="5"/>
  <c r="F190" i="5" s="1"/>
  <c r="F153" i="5"/>
  <c r="G175" i="5"/>
  <c r="D176" i="5"/>
  <c r="F176" i="5"/>
  <c r="L176" i="5"/>
  <c r="D177" i="5"/>
  <c r="J177" i="5"/>
  <c r="N178" i="5"/>
  <c r="C179" i="5"/>
  <c r="G182" i="5"/>
  <c r="H182" i="5"/>
  <c r="O182" i="5"/>
  <c r="P182" i="5"/>
  <c r="S182" i="5"/>
  <c r="D183" i="5"/>
  <c r="L183" i="5"/>
  <c r="P183" i="5"/>
  <c r="T183" i="5"/>
  <c r="D184" i="5"/>
  <c r="J185" i="5"/>
  <c r="O185" i="5"/>
  <c r="D186" i="5"/>
  <c r="K186" i="5"/>
  <c r="U186" i="5"/>
  <c r="C187" i="5"/>
  <c r="Q187" i="5"/>
  <c r="S187" i="5"/>
  <c r="N188" i="5"/>
  <c r="U188" i="5"/>
  <c r="R189" i="5"/>
  <c r="T189" i="5"/>
  <c r="C190" i="5"/>
  <c r="R190" i="5"/>
  <c r="L191" i="5"/>
  <c r="T191" i="5"/>
  <c r="U191" i="5"/>
  <c r="X62" i="5"/>
  <c r="AB62" i="5" s="1"/>
  <c r="D83" i="5"/>
  <c r="W62" i="5"/>
  <c r="W83" i="5" s="1"/>
  <c r="AA62" i="5"/>
  <c r="C83" i="5"/>
  <c r="C105" i="5" s="1"/>
  <c r="V62" i="5"/>
  <c r="B83" i="5"/>
  <c r="B105" i="5"/>
  <c r="X61" i="5"/>
  <c r="D82" i="5"/>
  <c r="D81" i="5"/>
  <c r="D102" i="5" s="1"/>
  <c r="W61" i="5"/>
  <c r="AA61" i="5" s="1"/>
  <c r="C82" i="5"/>
  <c r="V61" i="5"/>
  <c r="Z61" i="5" s="1"/>
  <c r="Z82" i="5"/>
  <c r="B82" i="5"/>
  <c r="B104" i="5" s="1"/>
  <c r="X60" i="5"/>
  <c r="W60" i="5"/>
  <c r="C81" i="5"/>
  <c r="V60" i="5"/>
  <c r="Z60" i="5"/>
  <c r="B81" i="5"/>
  <c r="B80" i="5"/>
  <c r="X59" i="5"/>
  <c r="AB59" i="5" s="1"/>
  <c r="D80" i="5"/>
  <c r="W59" i="5"/>
  <c r="AA59" i="5"/>
  <c r="C80" i="5"/>
  <c r="V59" i="5"/>
  <c r="E79" i="5"/>
  <c r="X58" i="5"/>
  <c r="D79" i="5"/>
  <c r="AB58" i="5"/>
  <c r="C79" i="5"/>
  <c r="V58" i="5"/>
  <c r="B79" i="5"/>
  <c r="X57" i="5"/>
  <c r="AB57" i="5"/>
  <c r="D78" i="5"/>
  <c r="W57" i="5"/>
  <c r="AA57" i="5" s="1"/>
  <c r="C78" i="5"/>
  <c r="V57" i="5"/>
  <c r="Z57" i="5" s="1"/>
  <c r="Z78" i="5" s="1"/>
  <c r="B78" i="5"/>
  <c r="B99" i="5" s="1"/>
  <c r="X56" i="5"/>
  <c r="AB56" i="5" s="1"/>
  <c r="D77" i="5"/>
  <c r="W56" i="5"/>
  <c r="AA56" i="5" s="1"/>
  <c r="C77" i="5"/>
  <c r="C76" i="5"/>
  <c r="O120" i="5" s="1"/>
  <c r="V56" i="5"/>
  <c r="B77" i="5"/>
  <c r="X55" i="5"/>
  <c r="AB55" i="5" s="1"/>
  <c r="X76" i="5"/>
  <c r="D76" i="5"/>
  <c r="W55" i="5"/>
  <c r="AA55" i="5"/>
  <c r="V55" i="5"/>
  <c r="Z55" i="5" s="1"/>
  <c r="B76" i="5"/>
  <c r="X53" i="5"/>
  <c r="AB53" i="5" s="1"/>
  <c r="D74" i="5"/>
  <c r="D73" i="5"/>
  <c r="D94" i="5" s="1"/>
  <c r="W53" i="5"/>
  <c r="C74" i="5"/>
  <c r="V53" i="5"/>
  <c r="Z53" i="5" s="1"/>
  <c r="B74" i="5"/>
  <c r="X52" i="5"/>
  <c r="X73" i="5"/>
  <c r="W52" i="5"/>
  <c r="AA52" i="5" s="1"/>
  <c r="C73" i="5"/>
  <c r="V52" i="5"/>
  <c r="Z52" i="5" s="1"/>
  <c r="B73" i="5"/>
  <c r="B72" i="5"/>
  <c r="E72" i="5"/>
  <c r="I116" i="5"/>
  <c r="X51" i="5"/>
  <c r="AB51" i="5" s="1"/>
  <c r="D72" i="5"/>
  <c r="H116" i="5" s="1"/>
  <c r="C72" i="5"/>
  <c r="C94" i="5" s="1"/>
  <c r="C71" i="5"/>
  <c r="V51" i="5"/>
  <c r="X50" i="5"/>
  <c r="D71" i="5"/>
  <c r="D70" i="5"/>
  <c r="W50" i="5"/>
  <c r="AA50" i="5"/>
  <c r="V50" i="5"/>
  <c r="Z50" i="5" s="1"/>
  <c r="V71" i="5"/>
  <c r="B71" i="5"/>
  <c r="N71" i="5"/>
  <c r="X49" i="5"/>
  <c r="W49" i="5"/>
  <c r="AA49" i="5"/>
  <c r="C70" i="5"/>
  <c r="V49" i="5"/>
  <c r="B70" i="5"/>
  <c r="X48" i="5"/>
  <c r="AB48" i="5" s="1"/>
  <c r="D69" i="5"/>
  <c r="W48" i="5"/>
  <c r="AA48" i="5" s="1"/>
  <c r="C69" i="5"/>
  <c r="V48" i="5"/>
  <c r="Z48" i="5"/>
  <c r="B69" i="5"/>
  <c r="N69" i="5"/>
  <c r="W46" i="5"/>
  <c r="AA46" i="5" s="1"/>
  <c r="C67" i="5"/>
  <c r="V46" i="5"/>
  <c r="B67" i="5"/>
  <c r="Z46" i="5"/>
  <c r="W80" i="5"/>
  <c r="W124" i="5"/>
  <c r="W76" i="5"/>
  <c r="U83" i="5"/>
  <c r="T83" i="5"/>
  <c r="T105" i="5" s="1"/>
  <c r="S83" i="5"/>
  <c r="S105" i="5" s="1"/>
  <c r="R83" i="5"/>
  <c r="R104" i="5" s="1"/>
  <c r="T82" i="5"/>
  <c r="S82" i="5"/>
  <c r="S81" i="5"/>
  <c r="S126" i="5"/>
  <c r="R82" i="5"/>
  <c r="T81" i="5"/>
  <c r="S125" i="5"/>
  <c r="R81" i="5"/>
  <c r="T80" i="5"/>
  <c r="T79" i="5"/>
  <c r="S80" i="5"/>
  <c r="S79" i="5"/>
  <c r="S100" i="5" s="1"/>
  <c r="R80" i="5"/>
  <c r="T78" i="5"/>
  <c r="T100" i="5"/>
  <c r="R79" i="5"/>
  <c r="U78" i="5"/>
  <c r="U99" i="5" s="1"/>
  <c r="T77" i="5"/>
  <c r="S78" i="5"/>
  <c r="S122" i="5"/>
  <c r="R78" i="5"/>
  <c r="S77" i="5"/>
  <c r="S76" i="5"/>
  <c r="S97" i="5" s="1"/>
  <c r="R77" i="5"/>
  <c r="T76" i="5"/>
  <c r="R76" i="5"/>
  <c r="T119" i="5"/>
  <c r="R119" i="5"/>
  <c r="T74" i="5"/>
  <c r="S74" i="5"/>
  <c r="S118" i="5" s="1"/>
  <c r="R74" i="5"/>
  <c r="R96" i="5"/>
  <c r="T73" i="5"/>
  <c r="S73" i="5"/>
  <c r="R73" i="5"/>
  <c r="T72" i="5"/>
  <c r="S72" i="5"/>
  <c r="S116" i="5"/>
  <c r="R72" i="5"/>
  <c r="R116" i="5" s="1"/>
  <c r="U71" i="5"/>
  <c r="U115" i="5" s="1"/>
  <c r="U70" i="5"/>
  <c r="U114" i="5" s="1"/>
  <c r="T71" i="5"/>
  <c r="S71" i="5"/>
  <c r="S92" i="5" s="1"/>
  <c r="R71" i="5"/>
  <c r="T70" i="5"/>
  <c r="S70" i="5"/>
  <c r="S114" i="5" s="1"/>
  <c r="R70" i="5"/>
  <c r="T69" i="5"/>
  <c r="S69" i="5"/>
  <c r="R69" i="5"/>
  <c r="T112" i="5"/>
  <c r="S67" i="5"/>
  <c r="R67" i="5"/>
  <c r="O128" i="5"/>
  <c r="Q83" i="5"/>
  <c r="P83" i="5"/>
  <c r="P82" i="5"/>
  <c r="O83" i="5"/>
  <c r="O104" i="5" s="1"/>
  <c r="O82" i="5"/>
  <c r="N83" i="5"/>
  <c r="N127" i="5" s="1"/>
  <c r="N82" i="5"/>
  <c r="P81" i="5"/>
  <c r="P80" i="5"/>
  <c r="O81" i="5"/>
  <c r="N81" i="5"/>
  <c r="N103" i="5" s="1"/>
  <c r="Q80" i="5"/>
  <c r="Q101" i="5" s="1"/>
  <c r="O80" i="5"/>
  <c r="O124" i="5"/>
  <c r="N80" i="5"/>
  <c r="Q79" i="5"/>
  <c r="P79" i="5"/>
  <c r="O79" i="5"/>
  <c r="O101" i="5" s="1"/>
  <c r="N79" i="5"/>
  <c r="P78" i="5"/>
  <c r="P122" i="5" s="1"/>
  <c r="P77" i="5"/>
  <c r="P99" i="5"/>
  <c r="O78" i="5"/>
  <c r="N78" i="5"/>
  <c r="O77" i="5"/>
  <c r="N77" i="5"/>
  <c r="N99" i="5" s="1"/>
  <c r="N121" i="5"/>
  <c r="P76" i="5"/>
  <c r="O76" i="5"/>
  <c r="N76" i="5"/>
  <c r="P119" i="5"/>
  <c r="N119" i="5"/>
  <c r="P74" i="5"/>
  <c r="P118" i="5" s="1"/>
  <c r="O74" i="5"/>
  <c r="O96" i="5" s="1"/>
  <c r="O73" i="5"/>
  <c r="O95" i="5"/>
  <c r="N74" i="5"/>
  <c r="P73" i="5"/>
  <c r="O72" i="5"/>
  <c r="O117" i="5"/>
  <c r="N73" i="5"/>
  <c r="N72" i="5"/>
  <c r="N94" i="5"/>
  <c r="P72" i="5"/>
  <c r="N116" i="5"/>
  <c r="Q71" i="5"/>
  <c r="Q115" i="5" s="1"/>
  <c r="P71" i="5"/>
  <c r="O71" i="5"/>
  <c r="N70" i="5"/>
  <c r="N92" i="5" s="1"/>
  <c r="P70" i="5"/>
  <c r="P114" i="5" s="1"/>
  <c r="O70" i="5"/>
  <c r="O114" i="5" s="1"/>
  <c r="O69" i="5"/>
  <c r="Q69" i="5"/>
  <c r="P69" i="5"/>
  <c r="P112" i="5"/>
  <c r="Q67" i="5"/>
  <c r="O67" i="5"/>
  <c r="O89" i="5" s="1"/>
  <c r="N67" i="5"/>
  <c r="N111" i="5" s="1"/>
  <c r="L128" i="5"/>
  <c r="K128" i="5"/>
  <c r="L83" i="5"/>
  <c r="L105" i="5" s="1"/>
  <c r="K83" i="5"/>
  <c r="K105" i="5" s="1"/>
  <c r="J83" i="5"/>
  <c r="L82" i="5"/>
  <c r="L103" i="5" s="1"/>
  <c r="K82" i="5"/>
  <c r="J82" i="5"/>
  <c r="J126" i="5" s="1"/>
  <c r="J81" i="5"/>
  <c r="L81" i="5"/>
  <c r="K81" i="5"/>
  <c r="K125" i="5"/>
  <c r="L80" i="5"/>
  <c r="K80" i="5"/>
  <c r="K124" i="5"/>
  <c r="J80" i="5"/>
  <c r="M78" i="5"/>
  <c r="L79" i="5"/>
  <c r="K79" i="5"/>
  <c r="J79" i="5"/>
  <c r="J101" i="5" s="1"/>
  <c r="L78" i="5"/>
  <c r="L122" i="5" s="1"/>
  <c r="K78" i="5"/>
  <c r="K122" i="5" s="1"/>
  <c r="J78" i="5"/>
  <c r="L77" i="5"/>
  <c r="K77" i="5"/>
  <c r="K121" i="5"/>
  <c r="J77" i="5"/>
  <c r="M76" i="5"/>
  <c r="L76" i="5"/>
  <c r="K76" i="5"/>
  <c r="J76" i="5"/>
  <c r="L119" i="5"/>
  <c r="J119" i="5"/>
  <c r="L74" i="5"/>
  <c r="L73" i="5"/>
  <c r="K74" i="5"/>
  <c r="K73" i="5"/>
  <c r="K118" i="5"/>
  <c r="J74" i="5"/>
  <c r="M73" i="5"/>
  <c r="J73" i="5"/>
  <c r="L72" i="5"/>
  <c r="K72" i="5"/>
  <c r="K116" i="5" s="1"/>
  <c r="K71" i="5"/>
  <c r="K93" i="5" s="1"/>
  <c r="J72" i="5"/>
  <c r="J116" i="5" s="1"/>
  <c r="L71" i="5"/>
  <c r="J71" i="5"/>
  <c r="L70" i="5"/>
  <c r="L91" i="5" s="1"/>
  <c r="L69" i="5"/>
  <c r="K70" i="5"/>
  <c r="K114" i="5"/>
  <c r="J70" i="5"/>
  <c r="J92" i="5" s="1"/>
  <c r="K69" i="5"/>
  <c r="K113" i="5" s="1"/>
  <c r="J69" i="5"/>
  <c r="J113" i="5" s="1"/>
  <c r="M67" i="5"/>
  <c r="K67" i="5"/>
  <c r="J67" i="5"/>
  <c r="G112" i="5"/>
  <c r="F69" i="5"/>
  <c r="F90" i="5"/>
  <c r="G69" i="5"/>
  <c r="H69" i="5"/>
  <c r="F70" i="5"/>
  <c r="G70" i="5"/>
  <c r="G91" i="5" s="1"/>
  <c r="H70" i="5"/>
  <c r="H114" i="5" s="1"/>
  <c r="I70" i="5"/>
  <c r="I114" i="5"/>
  <c r="F71" i="5"/>
  <c r="G71" i="5"/>
  <c r="H71" i="5"/>
  <c r="F72" i="5"/>
  <c r="G72" i="5"/>
  <c r="G93" i="5" s="1"/>
  <c r="H72" i="5"/>
  <c r="F73" i="5"/>
  <c r="G73" i="5"/>
  <c r="H73" i="5"/>
  <c r="F74" i="5"/>
  <c r="G74" i="5"/>
  <c r="H74" i="5"/>
  <c r="H119" i="5"/>
  <c r="F76" i="5"/>
  <c r="F120" i="5" s="1"/>
  <c r="F97" i="5"/>
  <c r="G76" i="5"/>
  <c r="G97" i="5"/>
  <c r="H76" i="5"/>
  <c r="I76" i="5"/>
  <c r="F77" i="5"/>
  <c r="G77" i="5"/>
  <c r="G121" i="5" s="1"/>
  <c r="H77" i="5"/>
  <c r="H121" i="5" s="1"/>
  <c r="F78" i="5"/>
  <c r="G78" i="5"/>
  <c r="G99" i="5" s="1"/>
  <c r="G122" i="5"/>
  <c r="H78" i="5"/>
  <c r="F79" i="5"/>
  <c r="G79" i="5"/>
  <c r="G100" i="5" s="1"/>
  <c r="H79" i="5"/>
  <c r="F80" i="5"/>
  <c r="F124" i="5"/>
  <c r="G80" i="5"/>
  <c r="H80" i="5"/>
  <c r="I80" i="5"/>
  <c r="F81" i="5"/>
  <c r="F102" i="5"/>
  <c r="G81" i="5"/>
  <c r="H81" i="5"/>
  <c r="I81" i="5"/>
  <c r="F82" i="5"/>
  <c r="F126" i="5"/>
  <c r="G82" i="5"/>
  <c r="H82" i="5"/>
  <c r="I82" i="5"/>
  <c r="I104" i="5" s="1"/>
  <c r="F83" i="5"/>
  <c r="F105" i="5"/>
  <c r="F127" i="5"/>
  <c r="G83" i="5"/>
  <c r="G105" i="5"/>
  <c r="H83" i="5"/>
  <c r="I83" i="5"/>
  <c r="G128" i="5"/>
  <c r="I67" i="5"/>
  <c r="G67" i="5"/>
  <c r="G89" i="5" s="1"/>
  <c r="F67" i="5"/>
  <c r="F89" i="5"/>
  <c r="C90" i="5"/>
  <c r="G90" i="5"/>
  <c r="C91" i="5"/>
  <c r="K92" i="5"/>
  <c r="N93" i="5"/>
  <c r="T93" i="5"/>
  <c r="P94" i="5"/>
  <c r="J95" i="5"/>
  <c r="D96" i="5"/>
  <c r="F96" i="5"/>
  <c r="T96" i="5"/>
  <c r="D97" i="5"/>
  <c r="T97" i="5"/>
  <c r="G98" i="5"/>
  <c r="N98" i="5"/>
  <c r="P98" i="5"/>
  <c r="D99" i="5"/>
  <c r="K99" i="5"/>
  <c r="C100" i="5"/>
  <c r="N100" i="5"/>
  <c r="R100" i="5"/>
  <c r="K102" i="5"/>
  <c r="O103" i="5"/>
  <c r="N104" i="5"/>
  <c r="T104" i="5"/>
  <c r="B97" i="5"/>
  <c r="B98" i="5"/>
  <c r="B100" i="5"/>
  <c r="X46" i="5"/>
  <c r="AB46" i="5" s="1"/>
  <c r="D7" i="4"/>
  <c r="G7" i="4"/>
  <c r="J7" i="4"/>
  <c r="M7" i="4"/>
  <c r="P7" i="4"/>
  <c r="S23" i="4"/>
  <c r="Q7" i="4"/>
  <c r="R7" i="4"/>
  <c r="U7" i="4"/>
  <c r="U15" i="4" s="1"/>
  <c r="C31" i="4"/>
  <c r="C40" i="4"/>
  <c r="B31" i="4"/>
  <c r="B40" i="4" s="1"/>
  <c r="D6" i="4"/>
  <c r="G6" i="4"/>
  <c r="J6" i="4"/>
  <c r="J5" i="4"/>
  <c r="M6" i="4"/>
  <c r="M30" i="4" s="1"/>
  <c r="P6" i="4"/>
  <c r="P30" i="4" s="1"/>
  <c r="S22" i="4"/>
  <c r="R6" i="4"/>
  <c r="C30" i="4"/>
  <c r="Q6" i="4"/>
  <c r="T6" i="4" s="1"/>
  <c r="B30" i="4"/>
  <c r="D5" i="4"/>
  <c r="G5" i="4"/>
  <c r="M5" i="4"/>
  <c r="M13" i="4" s="1"/>
  <c r="P5" i="4"/>
  <c r="S21" i="4"/>
  <c r="R29" i="4" s="1"/>
  <c r="V21" i="4"/>
  <c r="U29" i="4" s="1"/>
  <c r="R5" i="4"/>
  <c r="C29" i="4"/>
  <c r="R46" i="4" s="1"/>
  <c r="Q5" i="4"/>
  <c r="Q29" i="4" s="1"/>
  <c r="T5" i="4"/>
  <c r="B29" i="4"/>
  <c r="B37" i="4" s="1"/>
  <c r="P49" i="4"/>
  <c r="O49" i="4"/>
  <c r="N49" i="4"/>
  <c r="P31" i="4"/>
  <c r="P40" i="4" s="1"/>
  <c r="O31" i="4"/>
  <c r="O30" i="4"/>
  <c r="N31" i="4"/>
  <c r="N48" i="4"/>
  <c r="N30" i="4"/>
  <c r="O29" i="4"/>
  <c r="O37" i="4"/>
  <c r="N29" i="4"/>
  <c r="O45" i="4"/>
  <c r="N45" i="4"/>
  <c r="L49" i="4"/>
  <c r="K49" i="4"/>
  <c r="L31" i="4"/>
  <c r="K31" i="4"/>
  <c r="L30" i="4"/>
  <c r="K30" i="4"/>
  <c r="L29" i="4"/>
  <c r="K29" i="4"/>
  <c r="K37" i="4" s="1"/>
  <c r="L45" i="4"/>
  <c r="K45" i="4"/>
  <c r="J49" i="4"/>
  <c r="I49" i="4"/>
  <c r="H49" i="4"/>
  <c r="I31" i="4"/>
  <c r="H31" i="4"/>
  <c r="I30" i="4"/>
  <c r="H30" i="4"/>
  <c r="H38" i="4" s="1"/>
  <c r="I29" i="4"/>
  <c r="H29" i="4"/>
  <c r="I45" i="4"/>
  <c r="H45" i="4"/>
  <c r="F29" i="4"/>
  <c r="F30" i="4"/>
  <c r="F31" i="4"/>
  <c r="F48" i="4" s="1"/>
  <c r="G31" i="4"/>
  <c r="F49" i="4"/>
  <c r="G49" i="4"/>
  <c r="F45" i="4"/>
  <c r="E29" i="4"/>
  <c r="E30" i="4"/>
  <c r="E38" i="4"/>
  <c r="E31" i="4"/>
  <c r="E49" i="4"/>
  <c r="E45" i="4"/>
  <c r="E37" i="4"/>
  <c r="AB42" i="5"/>
  <c r="AB40" i="5"/>
  <c r="AB34" i="5"/>
  <c r="AB31" i="5"/>
  <c r="X42" i="5"/>
  <c r="X41" i="5"/>
  <c r="X40" i="5"/>
  <c r="X37" i="5"/>
  <c r="X34" i="5"/>
  <c r="X32" i="5"/>
  <c r="X31" i="5"/>
  <c r="X30" i="5"/>
  <c r="X28" i="5"/>
  <c r="X27" i="5"/>
  <c r="X26" i="5"/>
  <c r="T42" i="5"/>
  <c r="T41" i="5"/>
  <c r="T40" i="5"/>
  <c r="T39" i="5"/>
  <c r="T38" i="5"/>
  <c r="T37" i="5"/>
  <c r="T36" i="5"/>
  <c r="T35" i="5"/>
  <c r="T34" i="5"/>
  <c r="T33" i="5"/>
  <c r="T32" i="5"/>
  <c r="T31" i="5"/>
  <c r="T30" i="5"/>
  <c r="T29" i="5"/>
  <c r="T28" i="5"/>
  <c r="T27" i="5"/>
  <c r="T26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AA26" i="5"/>
  <c r="Z30" i="5"/>
  <c r="AA33" i="5"/>
  <c r="AA41" i="5"/>
  <c r="W25" i="5"/>
  <c r="V26" i="5"/>
  <c r="W26" i="5"/>
  <c r="V27" i="5"/>
  <c r="W28" i="5"/>
  <c r="W29" i="5"/>
  <c r="V30" i="5"/>
  <c r="W32" i="5"/>
  <c r="V33" i="5"/>
  <c r="W33" i="5"/>
  <c r="W34" i="5"/>
  <c r="W36" i="5"/>
  <c r="V37" i="5"/>
  <c r="W37" i="5"/>
  <c r="V38" i="5"/>
  <c r="W38" i="5"/>
  <c r="W39" i="5"/>
  <c r="V40" i="5"/>
  <c r="V41" i="5"/>
  <c r="W41" i="5"/>
  <c r="R25" i="5"/>
  <c r="S25" i="5"/>
  <c r="U25" i="5"/>
  <c r="R26" i="5"/>
  <c r="S26" i="5"/>
  <c r="U26" i="5"/>
  <c r="R27" i="5"/>
  <c r="S27" i="5"/>
  <c r="R28" i="5"/>
  <c r="S28" i="5"/>
  <c r="U28" i="5"/>
  <c r="R29" i="5"/>
  <c r="S29" i="5"/>
  <c r="R30" i="5"/>
  <c r="S30" i="5"/>
  <c r="R31" i="5"/>
  <c r="S31" i="5"/>
  <c r="R32" i="5"/>
  <c r="S32" i="5"/>
  <c r="R33" i="5"/>
  <c r="S33" i="5"/>
  <c r="U33" i="5"/>
  <c r="R34" i="5"/>
  <c r="S34" i="5"/>
  <c r="R35" i="5"/>
  <c r="S35" i="5"/>
  <c r="U35" i="5"/>
  <c r="R36" i="5"/>
  <c r="S36" i="5"/>
  <c r="U36" i="5"/>
  <c r="R37" i="5"/>
  <c r="S37" i="5"/>
  <c r="U37" i="5"/>
  <c r="R38" i="5"/>
  <c r="S38" i="5"/>
  <c r="U38" i="5"/>
  <c r="R39" i="5"/>
  <c r="S39" i="5"/>
  <c r="U39" i="5"/>
  <c r="R40" i="5"/>
  <c r="S40" i="5"/>
  <c r="R41" i="5"/>
  <c r="S41" i="5"/>
  <c r="U41" i="5"/>
  <c r="N25" i="5"/>
  <c r="O25" i="5"/>
  <c r="Q25" i="5"/>
  <c r="N26" i="5"/>
  <c r="O26" i="5"/>
  <c r="Q26" i="5"/>
  <c r="N27" i="5"/>
  <c r="O27" i="5"/>
  <c r="N28" i="5"/>
  <c r="O28" i="5"/>
  <c r="N29" i="5"/>
  <c r="O29" i="5"/>
  <c r="N30" i="5"/>
  <c r="O30" i="5"/>
  <c r="N31" i="5"/>
  <c r="O31" i="5"/>
  <c r="N32" i="5"/>
  <c r="O32" i="5"/>
  <c r="N33" i="5"/>
  <c r="O33" i="5"/>
  <c r="N34" i="5"/>
  <c r="O34" i="5"/>
  <c r="N35" i="5"/>
  <c r="O35" i="5"/>
  <c r="N36" i="5"/>
  <c r="O36" i="5"/>
  <c r="Q36" i="5"/>
  <c r="N37" i="5"/>
  <c r="O37" i="5"/>
  <c r="Q37" i="5"/>
  <c r="N38" i="5"/>
  <c r="O38" i="5"/>
  <c r="Q38" i="5"/>
  <c r="N39" i="5"/>
  <c r="O39" i="5"/>
  <c r="Q39" i="5"/>
  <c r="N40" i="5"/>
  <c r="O40" i="5"/>
  <c r="Q40" i="5"/>
  <c r="N41" i="5"/>
  <c r="O41" i="5"/>
  <c r="J25" i="5"/>
  <c r="K25" i="5"/>
  <c r="J26" i="5"/>
  <c r="K26" i="5"/>
  <c r="M26" i="5"/>
  <c r="J27" i="5"/>
  <c r="K27" i="5"/>
  <c r="J28" i="5"/>
  <c r="K28" i="5"/>
  <c r="M28" i="5"/>
  <c r="J29" i="5"/>
  <c r="K29" i="5"/>
  <c r="J30" i="5"/>
  <c r="K30" i="5"/>
  <c r="J31" i="5"/>
  <c r="K31" i="5"/>
  <c r="J32" i="5"/>
  <c r="K32" i="5"/>
  <c r="J33" i="5"/>
  <c r="K33" i="5"/>
  <c r="M33" i="5"/>
  <c r="J34" i="5"/>
  <c r="K34" i="5"/>
  <c r="J35" i="5"/>
  <c r="K35" i="5"/>
  <c r="J36" i="5"/>
  <c r="K36" i="5"/>
  <c r="M36" i="5"/>
  <c r="J37" i="5"/>
  <c r="K37" i="5"/>
  <c r="J38" i="5"/>
  <c r="K38" i="5"/>
  <c r="M38" i="5"/>
  <c r="J39" i="5"/>
  <c r="K39" i="5"/>
  <c r="J40" i="5"/>
  <c r="K40" i="5"/>
  <c r="J41" i="5"/>
  <c r="K41" i="5"/>
  <c r="F25" i="5"/>
  <c r="G25" i="5"/>
  <c r="F26" i="5"/>
  <c r="G26" i="5"/>
  <c r="I26" i="5"/>
  <c r="F27" i="5"/>
  <c r="G27" i="5"/>
  <c r="F28" i="5"/>
  <c r="G28" i="5"/>
  <c r="I28" i="5"/>
  <c r="F29" i="5"/>
  <c r="G29" i="5"/>
  <c r="F30" i="5"/>
  <c r="G30" i="5"/>
  <c r="I30" i="5"/>
  <c r="F31" i="5"/>
  <c r="G31" i="5"/>
  <c r="I31" i="5"/>
  <c r="F32" i="5"/>
  <c r="G32" i="5"/>
  <c r="F33" i="5"/>
  <c r="G33" i="5"/>
  <c r="I33" i="5"/>
  <c r="F34" i="5"/>
  <c r="G34" i="5"/>
  <c r="I34" i="5"/>
  <c r="F35" i="5"/>
  <c r="G35" i="5"/>
  <c r="F36" i="5"/>
  <c r="G36" i="5"/>
  <c r="F37" i="5"/>
  <c r="G37" i="5"/>
  <c r="F38" i="5"/>
  <c r="G38" i="5"/>
  <c r="I38" i="5"/>
  <c r="F39" i="5"/>
  <c r="G39" i="5"/>
  <c r="I39" i="5"/>
  <c r="F40" i="5"/>
  <c r="G40" i="5"/>
  <c r="F41" i="5"/>
  <c r="G41" i="5"/>
  <c r="AA42" i="5"/>
  <c r="Z42" i="5"/>
  <c r="W42" i="5"/>
  <c r="V42" i="5"/>
  <c r="U42" i="5"/>
  <c r="S42" i="5"/>
  <c r="R42" i="5"/>
  <c r="Q42" i="5"/>
  <c r="O42" i="5"/>
  <c r="N42" i="5"/>
  <c r="M42" i="5"/>
  <c r="K42" i="5"/>
  <c r="J42" i="5"/>
  <c r="I42" i="5"/>
  <c r="G42" i="5"/>
  <c r="F42" i="5"/>
  <c r="T16" i="4"/>
  <c r="U12" i="4"/>
  <c r="T12" i="4"/>
  <c r="R16" i="4"/>
  <c r="Q16" i="4"/>
  <c r="R12" i="4"/>
  <c r="Q12" i="4"/>
  <c r="P16" i="4"/>
  <c r="O16" i="4"/>
  <c r="N16" i="4"/>
  <c r="O15" i="4"/>
  <c r="N15" i="4"/>
  <c r="O14" i="4"/>
  <c r="N14" i="4"/>
  <c r="O13" i="4"/>
  <c r="N13" i="4"/>
  <c r="P12" i="4"/>
  <c r="O12" i="4"/>
  <c r="N12" i="4"/>
  <c r="M16" i="4"/>
  <c r="L16" i="4"/>
  <c r="K16" i="4"/>
  <c r="L15" i="4"/>
  <c r="K15" i="4"/>
  <c r="L14" i="4"/>
  <c r="K14" i="4"/>
  <c r="L13" i="4"/>
  <c r="K13" i="4"/>
  <c r="M12" i="4"/>
  <c r="L12" i="4"/>
  <c r="K12" i="4"/>
  <c r="J16" i="4"/>
  <c r="I16" i="4"/>
  <c r="H16" i="4"/>
  <c r="I15" i="4"/>
  <c r="H15" i="4"/>
  <c r="I14" i="4"/>
  <c r="H14" i="4"/>
  <c r="I13" i="4"/>
  <c r="H13" i="4"/>
  <c r="J12" i="4"/>
  <c r="I12" i="4"/>
  <c r="H12" i="4"/>
  <c r="G16" i="4"/>
  <c r="G12" i="4"/>
  <c r="F13" i="4"/>
  <c r="F14" i="4"/>
  <c r="F15" i="4"/>
  <c r="F16" i="4"/>
  <c r="F12" i="4"/>
  <c r="E13" i="4"/>
  <c r="E14" i="4"/>
  <c r="E15" i="4"/>
  <c r="E16" i="4"/>
  <c r="E12" i="4"/>
  <c r="H7" i="2"/>
  <c r="I7" i="2"/>
  <c r="J7" i="2"/>
  <c r="H8" i="2"/>
  <c r="I8" i="2"/>
  <c r="J8" i="2"/>
  <c r="H9" i="2"/>
  <c r="I9" i="2"/>
  <c r="J9" i="2"/>
  <c r="H10" i="2"/>
  <c r="I10" i="2"/>
  <c r="H11" i="2"/>
  <c r="I11" i="2"/>
  <c r="J11" i="2"/>
  <c r="H12" i="2"/>
  <c r="I12" i="2"/>
  <c r="J12" i="2"/>
  <c r="H13" i="2"/>
  <c r="I13" i="2"/>
  <c r="H14" i="2"/>
  <c r="I14" i="2"/>
  <c r="J14" i="2"/>
  <c r="H15" i="2"/>
  <c r="I15" i="2"/>
  <c r="J15" i="2"/>
  <c r="H16" i="2"/>
  <c r="I16" i="2"/>
  <c r="H17" i="2"/>
  <c r="I17" i="2"/>
  <c r="J17" i="2"/>
  <c r="H18" i="2"/>
  <c r="I18" i="2"/>
  <c r="J18" i="2"/>
  <c r="H19" i="2"/>
  <c r="I19" i="2"/>
  <c r="J19" i="2"/>
  <c r="H20" i="2"/>
  <c r="I20" i="2"/>
  <c r="J20" i="2"/>
  <c r="H21" i="2"/>
  <c r="I21" i="2"/>
  <c r="H22" i="2"/>
  <c r="I22" i="2"/>
  <c r="J22" i="2"/>
  <c r="H23" i="2"/>
  <c r="I23" i="2"/>
  <c r="J23" i="2"/>
  <c r="H24" i="2"/>
  <c r="I24" i="2"/>
  <c r="H25" i="2"/>
  <c r="I25" i="2"/>
  <c r="J25" i="2"/>
  <c r="H26" i="2"/>
  <c r="I26" i="2"/>
  <c r="H27" i="2"/>
  <c r="I27" i="2"/>
  <c r="J27" i="2"/>
  <c r="H28" i="2"/>
  <c r="I28" i="2"/>
  <c r="J28" i="2"/>
  <c r="H29" i="2"/>
  <c r="I29" i="2"/>
  <c r="J29" i="2"/>
  <c r="H30" i="2"/>
  <c r="I30" i="2"/>
  <c r="J30" i="2"/>
  <c r="H31" i="2"/>
  <c r="I31" i="2"/>
  <c r="J31" i="2"/>
  <c r="I6" i="2"/>
  <c r="J6" i="2"/>
  <c r="H6" i="2"/>
  <c r="E92" i="5"/>
  <c r="V23" i="4"/>
  <c r="L97" i="5"/>
  <c r="E164" i="5"/>
  <c r="P203" i="5"/>
  <c r="N187" i="5"/>
  <c r="N210" i="5"/>
  <c r="T180" i="5"/>
  <c r="W27" i="5"/>
  <c r="W35" i="10"/>
  <c r="W49" i="10"/>
  <c r="AL21" i="10"/>
  <c r="Q188" i="5"/>
  <c r="Q211" i="5"/>
  <c r="K187" i="5"/>
  <c r="K211" i="5"/>
  <c r="D233" i="12"/>
  <c r="D460" i="12"/>
  <c r="D117" i="12"/>
  <c r="D342" i="12"/>
  <c r="G417" i="12"/>
  <c r="G299" i="12"/>
  <c r="G409" i="12"/>
  <c r="G291" i="12"/>
  <c r="G401" i="12"/>
  <c r="G393" i="12"/>
  <c r="G275" i="12"/>
  <c r="G385" i="12"/>
  <c r="G267" i="12"/>
  <c r="G377" i="12"/>
  <c r="G259" i="12"/>
  <c r="G369" i="12"/>
  <c r="G251" i="12"/>
  <c r="G364" i="12"/>
  <c r="G246" i="12"/>
  <c r="E458" i="12"/>
  <c r="E115" i="12"/>
  <c r="E108" i="12"/>
  <c r="U5" i="4"/>
  <c r="G13" i="4"/>
  <c r="D29" i="4"/>
  <c r="J91" i="5"/>
  <c r="J104" i="5"/>
  <c r="J105" i="5"/>
  <c r="O102" i="5"/>
  <c r="W69" i="5"/>
  <c r="D90" i="5"/>
  <c r="D91" i="5"/>
  <c r="C95" i="5"/>
  <c r="L181" i="5"/>
  <c r="F177" i="5"/>
  <c r="L184" i="5"/>
  <c r="T177" i="5"/>
  <c r="T201" i="5"/>
  <c r="T178" i="5"/>
  <c r="R203" i="5"/>
  <c r="AH6" i="10"/>
  <c r="AJ6" i="10"/>
  <c r="L34" i="10"/>
  <c r="AH20" i="10"/>
  <c r="I64" i="13"/>
  <c r="I48" i="13"/>
  <c r="O47" i="4"/>
  <c r="D104" i="5"/>
  <c r="F103" i="5"/>
  <c r="J94" i="5"/>
  <c r="L118" i="5"/>
  <c r="O118" i="5"/>
  <c r="E78" i="5"/>
  <c r="U122" i="5" s="1"/>
  <c r="R93" i="5"/>
  <c r="T123" i="5"/>
  <c r="R127" i="5"/>
  <c r="AB61" i="5"/>
  <c r="AB82" i="5" s="1"/>
  <c r="AB126" i="5" s="1"/>
  <c r="R186" i="5"/>
  <c r="R187" i="5"/>
  <c r="Z10" i="5"/>
  <c r="AC149" i="5"/>
  <c r="Z170" i="5" s="1"/>
  <c r="Z215" i="5" s="1"/>
  <c r="W170" i="5"/>
  <c r="V170" i="5"/>
  <c r="T215" i="5"/>
  <c r="B90" i="5"/>
  <c r="N185" i="5"/>
  <c r="E154" i="5"/>
  <c r="F95" i="5"/>
  <c r="J93" i="5"/>
  <c r="P124" i="5"/>
  <c r="S121" i="5"/>
  <c r="V80" i="5"/>
  <c r="Z59" i="5"/>
  <c r="F209" i="5"/>
  <c r="K212" i="5"/>
  <c r="K189" i="5"/>
  <c r="O204" i="5"/>
  <c r="U30" i="5"/>
  <c r="E74" i="5"/>
  <c r="E96" i="5" s="1"/>
  <c r="V164" i="5"/>
  <c r="V36" i="5"/>
  <c r="V78" i="5"/>
  <c r="AC143" i="5"/>
  <c r="AE33" i="13"/>
  <c r="AH57" i="13"/>
  <c r="AH41" i="13"/>
  <c r="K443" i="12"/>
  <c r="K325" i="12"/>
  <c r="K435" i="12"/>
  <c r="K317" i="12"/>
  <c r="K427" i="12"/>
  <c r="P15" i="4"/>
  <c r="R13" i="4"/>
  <c r="AA37" i="5"/>
  <c r="Q14" i="4"/>
  <c r="R99" i="5"/>
  <c r="C99" i="5"/>
  <c r="E93" i="5"/>
  <c r="K89" i="5"/>
  <c r="G117" i="5"/>
  <c r="L100" i="5"/>
  <c r="Q74" i="5"/>
  <c r="O105" i="5"/>
  <c r="R120" i="5"/>
  <c r="R97" i="5"/>
  <c r="R124" i="5"/>
  <c r="R101" i="5"/>
  <c r="T127" i="5"/>
  <c r="AB52" i="5"/>
  <c r="AB73" i="5" s="1"/>
  <c r="O180" i="5"/>
  <c r="F191" i="5"/>
  <c r="P180" i="5"/>
  <c r="T205" i="5"/>
  <c r="R185" i="5"/>
  <c r="U190" i="5"/>
  <c r="R198" i="5"/>
  <c r="C178" i="5"/>
  <c r="G75" i="2"/>
  <c r="J13" i="2"/>
  <c r="H182" i="11"/>
  <c r="H183" i="11"/>
  <c r="I178" i="11"/>
  <c r="AS16" i="13"/>
  <c r="E64" i="13"/>
  <c r="E48" i="13"/>
  <c r="M115" i="5"/>
  <c r="O97" i="5"/>
  <c r="X81" i="5"/>
  <c r="X125" i="5" s="1"/>
  <c r="V159" i="5"/>
  <c r="V73" i="5"/>
  <c r="Z164" i="5"/>
  <c r="J10" i="2"/>
  <c r="H91" i="5"/>
  <c r="G184" i="5"/>
  <c r="G208" i="5"/>
  <c r="K200" i="5"/>
  <c r="N198" i="5"/>
  <c r="AC136" i="5"/>
  <c r="M158" i="5"/>
  <c r="M167" i="5"/>
  <c r="N55" i="13"/>
  <c r="U48" i="13"/>
  <c r="R121" i="5"/>
  <c r="R98" i="5"/>
  <c r="F198" i="5"/>
  <c r="F175" i="5"/>
  <c r="H178" i="5"/>
  <c r="H201" i="5"/>
  <c r="H177" i="5"/>
  <c r="K205" i="5"/>
  <c r="L213" i="5"/>
  <c r="L190" i="5"/>
  <c r="Z7" i="5"/>
  <c r="V156" i="5"/>
  <c r="V28" i="5"/>
  <c r="AC148" i="5"/>
  <c r="Z169" i="5"/>
  <c r="Z214" i="5" s="1"/>
  <c r="F116" i="5"/>
  <c r="F93" i="5"/>
  <c r="F94" i="5"/>
  <c r="F113" i="5"/>
  <c r="N126" i="5"/>
  <c r="T115" i="5"/>
  <c r="T126" i="5"/>
  <c r="AB60" i="5"/>
  <c r="F37" i="4"/>
  <c r="E46" i="4"/>
  <c r="H37" i="4"/>
  <c r="L38" i="4"/>
  <c r="L102" i="5"/>
  <c r="H126" i="5"/>
  <c r="H103" i="5"/>
  <c r="F101" i="5"/>
  <c r="H122" i="5"/>
  <c r="J96" i="5"/>
  <c r="O122" i="5"/>
  <c r="O99" i="5"/>
  <c r="R113" i="5"/>
  <c r="T118" i="5"/>
  <c r="T95" i="5"/>
  <c r="Q177" i="5"/>
  <c r="M29" i="5"/>
  <c r="E157" i="5"/>
  <c r="Q29" i="5"/>
  <c r="M168" i="5"/>
  <c r="Y19" i="5"/>
  <c r="M82" i="5"/>
  <c r="M103" i="5" s="1"/>
  <c r="L214" i="5"/>
  <c r="D190" i="5"/>
  <c r="AF31" i="13"/>
  <c r="J16" i="13"/>
  <c r="J37" i="13"/>
  <c r="O191" i="5"/>
  <c r="D118" i="12"/>
  <c r="D461" i="12"/>
  <c r="D343" i="12"/>
  <c r="H213" i="5"/>
  <c r="G203" i="5"/>
  <c r="G179" i="5"/>
  <c r="K180" i="5"/>
  <c r="O202" i="5"/>
  <c r="T176" i="5"/>
  <c r="AA169" i="5"/>
  <c r="Z32" i="13"/>
  <c r="AA17" i="13"/>
  <c r="AA15" i="13"/>
  <c r="G205" i="11"/>
  <c r="G206" i="11"/>
  <c r="E194" i="11"/>
  <c r="E195" i="11"/>
  <c r="AB17" i="5"/>
  <c r="AB166" i="5" s="1"/>
  <c r="AB211" i="5" s="1"/>
  <c r="X166" i="5"/>
  <c r="X211" i="5" s="1"/>
  <c r="G114" i="5"/>
  <c r="T212" i="5"/>
  <c r="T188" i="5"/>
  <c r="L47" i="10"/>
  <c r="AH18" i="10"/>
  <c r="W32" i="10"/>
  <c r="AL18" i="10"/>
  <c r="H234" i="12"/>
  <c r="H341" i="12"/>
  <c r="H226" i="12"/>
  <c r="H459" i="12"/>
  <c r="I118" i="12"/>
  <c r="I343" i="12"/>
  <c r="I461" i="12"/>
  <c r="K248" i="12"/>
  <c r="X80" i="5"/>
  <c r="T184" i="5"/>
  <c r="H181" i="5"/>
  <c r="J198" i="5"/>
  <c r="J200" i="5"/>
  <c r="P200" i="5"/>
  <c r="Q178" i="5"/>
  <c r="T179" i="5"/>
  <c r="T209" i="5"/>
  <c r="M159" i="5"/>
  <c r="AA18" i="5"/>
  <c r="AH24" i="10"/>
  <c r="AH59" i="13"/>
  <c r="AH43" i="13"/>
  <c r="J213" i="11"/>
  <c r="L185" i="5"/>
  <c r="O184" i="5"/>
  <c r="O208" i="5"/>
  <c r="R183" i="5"/>
  <c r="S214" i="5"/>
  <c r="W169" i="5"/>
  <c r="X169" i="5"/>
  <c r="X214" i="5" s="1"/>
  <c r="Q154" i="5"/>
  <c r="Q199" i="5" s="1"/>
  <c r="Q68" i="5"/>
  <c r="G413" i="12"/>
  <c r="G295" i="12"/>
  <c r="G405" i="12"/>
  <c r="G287" i="12"/>
  <c r="F341" i="12"/>
  <c r="H200" i="5"/>
  <c r="N201" i="5"/>
  <c r="O179" i="5"/>
  <c r="X167" i="5"/>
  <c r="E76" i="5"/>
  <c r="U208" i="5"/>
  <c r="U185" i="5"/>
  <c r="Y18" i="5"/>
  <c r="L37" i="10"/>
  <c r="AH37" i="10" s="1"/>
  <c r="L51" i="10"/>
  <c r="AH9" i="10"/>
  <c r="W39" i="10"/>
  <c r="W53" i="10"/>
  <c r="H17" i="13"/>
  <c r="H15" i="13"/>
  <c r="H46" i="13"/>
  <c r="K303" i="12"/>
  <c r="AA161" i="5"/>
  <c r="G422" i="12"/>
  <c r="G304" i="12"/>
  <c r="G416" i="12"/>
  <c r="G298" i="12"/>
  <c r="G408" i="12"/>
  <c r="G290" i="12"/>
  <c r="G400" i="12"/>
  <c r="G282" i="12"/>
  <c r="G392" i="12"/>
  <c r="G274" i="12"/>
  <c r="G384" i="12"/>
  <c r="G266" i="12"/>
  <c r="G376" i="12"/>
  <c r="G368" i="12"/>
  <c r="G363" i="12"/>
  <c r="F235" i="12"/>
  <c r="F353" i="12" s="1"/>
  <c r="F117" i="12"/>
  <c r="F342" i="12"/>
  <c r="F460" i="12"/>
  <c r="AA4" i="5"/>
  <c r="W157" i="5"/>
  <c r="AB40" i="10"/>
  <c r="L48" i="10"/>
  <c r="AJ20" i="10"/>
  <c r="L39" i="10"/>
  <c r="L53" i="10"/>
  <c r="W36" i="10"/>
  <c r="W50" i="10"/>
  <c r="Z45" i="13"/>
  <c r="G46" i="13"/>
  <c r="Z53" i="13"/>
  <c r="Z37" i="13"/>
  <c r="X170" i="5"/>
  <c r="X192" i="5" s="1"/>
  <c r="G209" i="11"/>
  <c r="G210" i="11"/>
  <c r="Y11" i="5"/>
  <c r="AG34" i="10"/>
  <c r="X17" i="13"/>
  <c r="X15" i="13"/>
  <c r="AD37" i="13"/>
  <c r="AD32" i="13"/>
  <c r="AH60" i="13"/>
  <c r="AH44" i="13"/>
  <c r="AH52" i="13"/>
  <c r="AH36" i="13"/>
  <c r="T108" i="5"/>
  <c r="T107" i="5"/>
  <c r="F465" i="12"/>
  <c r="F347" i="12"/>
  <c r="G211" i="11"/>
  <c r="G212" i="11"/>
  <c r="F209" i="11"/>
  <c r="F210" i="11"/>
  <c r="F207" i="11"/>
  <c r="F208" i="11"/>
  <c r="I194" i="11"/>
  <c r="I195" i="11"/>
  <c r="G183" i="11"/>
  <c r="G184" i="11"/>
  <c r="E118" i="12"/>
  <c r="E236" i="12"/>
  <c r="E467" i="12"/>
  <c r="E349" i="12"/>
  <c r="G199" i="11"/>
  <c r="G200" i="11"/>
  <c r="T47" i="13"/>
  <c r="J60" i="13"/>
  <c r="J44" i="13"/>
  <c r="J52" i="13"/>
  <c r="J36" i="13"/>
  <c r="Q33" i="13"/>
  <c r="S46" i="13"/>
  <c r="X48" i="13"/>
  <c r="X64" i="13"/>
  <c r="H114" i="12"/>
  <c r="K420" i="12"/>
  <c r="K302" i="12"/>
  <c r="K372" i="12"/>
  <c r="W156" i="5"/>
  <c r="W201" i="5" s="1"/>
  <c r="X36" i="10"/>
  <c r="L55" i="10"/>
  <c r="AH13" i="10"/>
  <c r="N45" i="13"/>
  <c r="U17" i="13"/>
  <c r="AG46" i="13"/>
  <c r="AB63" i="5"/>
  <c r="AB84" i="5"/>
  <c r="F114" i="12"/>
  <c r="F346" i="12"/>
  <c r="G113" i="12"/>
  <c r="G337" i="12"/>
  <c r="G455" i="12"/>
  <c r="G329" i="12"/>
  <c r="G447" i="12"/>
  <c r="G439" i="12"/>
  <c r="G321" i="12"/>
  <c r="G431" i="12"/>
  <c r="G313" i="12"/>
  <c r="G305" i="12"/>
  <c r="G229" i="12"/>
  <c r="G347" i="12" s="1"/>
  <c r="G359" i="12"/>
  <c r="G222" i="12"/>
  <c r="G241" i="12"/>
  <c r="J32" i="2"/>
  <c r="D94" i="2"/>
  <c r="AB157" i="5"/>
  <c r="AC137" i="5"/>
  <c r="AB32" i="10"/>
  <c r="AG33" i="10"/>
  <c r="K33" i="13"/>
  <c r="K15" i="13"/>
  <c r="K47" i="13" s="1"/>
  <c r="M64" i="13"/>
  <c r="M48" i="13"/>
  <c r="T33" i="13"/>
  <c r="I348" i="12"/>
  <c r="J466" i="12"/>
  <c r="J232" i="12"/>
  <c r="J350" i="12" s="1"/>
  <c r="AA47" i="5"/>
  <c r="AA68" i="5" s="1"/>
  <c r="AA112" i="5" s="1"/>
  <c r="W68" i="5"/>
  <c r="I161" i="5"/>
  <c r="I75" i="5"/>
  <c r="E114" i="12"/>
  <c r="E346" i="12"/>
  <c r="G450" i="12"/>
  <c r="G442" i="12"/>
  <c r="G324" i="12"/>
  <c r="G434" i="12"/>
  <c r="G316" i="12"/>
  <c r="G426" i="12"/>
  <c r="G308" i="12"/>
  <c r="G420" i="12"/>
  <c r="G302" i="12"/>
  <c r="G112" i="12"/>
  <c r="G414" i="12"/>
  <c r="G296" i="12"/>
  <c r="G406" i="12"/>
  <c r="G288" i="12"/>
  <c r="G398" i="12"/>
  <c r="G280" i="12"/>
  <c r="G390" i="12"/>
  <c r="G272" i="12"/>
  <c r="G264" i="12"/>
  <c r="G374" i="12"/>
  <c r="G256" i="12"/>
  <c r="G366" i="12"/>
  <c r="G248" i="12"/>
  <c r="G104" i="12"/>
  <c r="G110" i="12"/>
  <c r="G361" i="12"/>
  <c r="G403" i="12"/>
  <c r="G285" i="12"/>
  <c r="G395" i="12"/>
  <c r="G277" i="12"/>
  <c r="G387" i="12"/>
  <c r="G269" i="12"/>
  <c r="G379" i="12"/>
  <c r="G261" i="12"/>
  <c r="G371" i="12"/>
  <c r="G253" i="12"/>
  <c r="G339" i="12"/>
  <c r="G457" i="12"/>
  <c r="H173" i="11"/>
  <c r="H174" i="11"/>
  <c r="E31" i="13"/>
  <c r="L52" i="10"/>
  <c r="R37" i="13"/>
  <c r="AD55" i="13"/>
  <c r="H343" i="12"/>
  <c r="J465" i="12"/>
  <c r="J347" i="12"/>
  <c r="M68" i="5"/>
  <c r="Y47" i="5"/>
  <c r="D458" i="12"/>
  <c r="D108" i="12"/>
  <c r="F118" i="12"/>
  <c r="G453" i="12"/>
  <c r="G335" i="12"/>
  <c r="E461" i="12"/>
  <c r="E343" i="12"/>
  <c r="J177" i="11"/>
  <c r="J178" i="11"/>
  <c r="AK64" i="13"/>
  <c r="AK17" i="13"/>
  <c r="AK48" i="13"/>
  <c r="AJ33" i="13"/>
  <c r="AJ64" i="13"/>
  <c r="AH26" i="10"/>
  <c r="W41" i="10"/>
  <c r="AL27" i="10"/>
  <c r="H48" i="13"/>
  <c r="L62" i="13"/>
  <c r="L46" i="13"/>
  <c r="N41" i="13"/>
  <c r="N59" i="13"/>
  <c r="V55" i="13"/>
  <c r="AD43" i="13"/>
  <c r="J460" i="12"/>
  <c r="J114" i="12"/>
  <c r="V84" i="5"/>
  <c r="D108" i="5"/>
  <c r="D107" i="5"/>
  <c r="E161" i="5"/>
  <c r="I215" i="11"/>
  <c r="M108" i="12"/>
  <c r="M458" i="12"/>
  <c r="M340" i="12"/>
  <c r="J40" i="13"/>
  <c r="P31" i="13"/>
  <c r="R56" i="13"/>
  <c r="R40" i="13"/>
  <c r="Z52" i="13"/>
  <c r="Z36" i="13"/>
  <c r="I234" i="12"/>
  <c r="I341" i="12"/>
  <c r="K359" i="12"/>
  <c r="P107" i="5"/>
  <c r="P108" i="5"/>
  <c r="M170" i="5"/>
  <c r="M215" i="5" s="1"/>
  <c r="M84" i="5"/>
  <c r="E200" i="11"/>
  <c r="E201" i="11"/>
  <c r="I189" i="11"/>
  <c r="AR16" i="13"/>
  <c r="D17" i="13"/>
  <c r="D48" i="13"/>
  <c r="D64" i="13"/>
  <c r="N39" i="13"/>
  <c r="R60" i="13"/>
  <c r="R44" i="13"/>
  <c r="S62" i="13"/>
  <c r="AB62" i="13"/>
  <c r="AB46" i="13"/>
  <c r="AF48" i="13"/>
  <c r="H233" i="12"/>
  <c r="H115" i="12"/>
  <c r="H346" i="12"/>
  <c r="H116" i="12"/>
  <c r="H470" i="12" s="1"/>
  <c r="I340" i="12"/>
  <c r="I226" i="12"/>
  <c r="I462" i="12" s="1"/>
  <c r="K453" i="12"/>
  <c r="K406" i="12"/>
  <c r="K398" i="12"/>
  <c r="K390" i="12"/>
  <c r="X84" i="5"/>
  <c r="I84" i="5"/>
  <c r="F107" i="5"/>
  <c r="V154" i="5"/>
  <c r="V68" i="5"/>
  <c r="V107" i="5" s="1"/>
  <c r="Z5" i="5"/>
  <c r="I192" i="5"/>
  <c r="I154" i="5"/>
  <c r="I176" i="5" s="1"/>
  <c r="I204" i="11"/>
  <c r="I205" i="11"/>
  <c r="L47" i="13"/>
  <c r="Y17" i="13"/>
  <c r="Y15" i="13"/>
  <c r="Y63" i="13" s="1"/>
  <c r="Z56" i="13"/>
  <c r="Z40" i="13"/>
  <c r="AF62" i="13"/>
  <c r="AH56" i="13"/>
  <c r="AH40" i="13"/>
  <c r="I459" i="12"/>
  <c r="H464" i="12"/>
  <c r="Y21" i="5"/>
  <c r="G365" i="12"/>
  <c r="G247" i="12"/>
  <c r="F115" i="12"/>
  <c r="F108" i="12"/>
  <c r="F119" i="12" s="1"/>
  <c r="D232" i="12"/>
  <c r="G243" i="12"/>
  <c r="H209" i="11"/>
  <c r="H208" i="11"/>
  <c r="G189" i="11"/>
  <c r="G190" i="11"/>
  <c r="E178" i="11"/>
  <c r="E179" i="11"/>
  <c r="E172" i="11"/>
  <c r="E173" i="11"/>
  <c r="X112" i="9"/>
  <c r="J464" i="12"/>
  <c r="K107" i="5"/>
  <c r="K108" i="5"/>
  <c r="Z12" i="5"/>
  <c r="Z161" i="5" s="1"/>
  <c r="V161" i="5"/>
  <c r="V75" i="5"/>
  <c r="Z84" i="5"/>
  <c r="E226" i="12"/>
  <c r="E462" i="12" s="1"/>
  <c r="J221" i="11"/>
  <c r="G216" i="11"/>
  <c r="E210" i="11"/>
  <c r="E211" i="11"/>
  <c r="J202" i="11"/>
  <c r="H196" i="11"/>
  <c r="H197" i="11"/>
  <c r="F191" i="11"/>
  <c r="F192" i="11"/>
  <c r="J185" i="11"/>
  <c r="J186" i="11"/>
  <c r="H181" i="11"/>
  <c r="F175" i="11"/>
  <c r="F176" i="11"/>
  <c r="AQ30" i="13"/>
  <c r="C33" i="13"/>
  <c r="AT22" i="13"/>
  <c r="F32" i="13"/>
  <c r="F48" i="13" s="1"/>
  <c r="BG275" i="9"/>
  <c r="L233" i="12"/>
  <c r="L469" i="12"/>
  <c r="V37" i="13"/>
  <c r="V45" i="13"/>
  <c r="AD53" i="13"/>
  <c r="Y54" i="5"/>
  <c r="AC54" i="5"/>
  <c r="R108" i="5"/>
  <c r="O107" i="5"/>
  <c r="X154" i="5"/>
  <c r="AB5" i="5"/>
  <c r="K192" i="5"/>
  <c r="G106" i="12"/>
  <c r="G111" i="12"/>
  <c r="G465" i="12"/>
  <c r="D459" i="12"/>
  <c r="D234" i="12"/>
  <c r="G224" i="12"/>
  <c r="H222" i="11"/>
  <c r="J218" i="11"/>
  <c r="H212" i="11"/>
  <c r="J207" i="11"/>
  <c r="E207" i="11"/>
  <c r="G203" i="11"/>
  <c r="G204" i="11"/>
  <c r="E199" i="11"/>
  <c r="I192" i="11"/>
  <c r="I193" i="11"/>
  <c r="G187" i="11"/>
  <c r="G188" i="11"/>
  <c r="E182" i="11"/>
  <c r="E183" i="11"/>
  <c r="I176" i="11"/>
  <c r="I177" i="11"/>
  <c r="E17" i="13"/>
  <c r="E65" i="13" s="1"/>
  <c r="AT4" i="13"/>
  <c r="F14" i="13"/>
  <c r="W273" i="9"/>
  <c r="X273" i="9"/>
  <c r="W256" i="9"/>
  <c r="X256" i="9" s="1"/>
  <c r="W251" i="9"/>
  <c r="X251" i="9" s="1"/>
  <c r="W242" i="9"/>
  <c r="X242" i="9"/>
  <c r="W234" i="9"/>
  <c r="X234" i="9"/>
  <c r="W216" i="9"/>
  <c r="X216" i="9"/>
  <c r="W198" i="9"/>
  <c r="X198" i="9" s="1"/>
  <c r="I464" i="12"/>
  <c r="I68" i="5"/>
  <c r="W161" i="5"/>
  <c r="Y17" i="5"/>
  <c r="AC17" i="5" s="1"/>
  <c r="AC166" i="5" s="1"/>
  <c r="J217" i="11"/>
  <c r="F213" i="11"/>
  <c r="I208" i="11"/>
  <c r="I209" i="11"/>
  <c r="F203" i="11"/>
  <c r="J197" i="11"/>
  <c r="H192" i="11"/>
  <c r="F187" i="11"/>
  <c r="J181" i="11"/>
  <c r="AK31" i="13"/>
  <c r="AK33" i="13"/>
  <c r="W156" i="9"/>
  <c r="X156" i="9" s="1"/>
  <c r="W164" i="9"/>
  <c r="X164" i="9"/>
  <c r="W172" i="9"/>
  <c r="X172" i="9"/>
  <c r="W180" i="9"/>
  <c r="X180" i="9"/>
  <c r="W188" i="9"/>
  <c r="X188" i="9" s="1"/>
  <c r="W196" i="9"/>
  <c r="X196" i="9" s="1"/>
  <c r="W204" i="9"/>
  <c r="X204" i="9" s="1"/>
  <c r="W212" i="9"/>
  <c r="X212" i="9"/>
  <c r="W220" i="9"/>
  <c r="X220" i="9" s="1"/>
  <c r="W228" i="9"/>
  <c r="X228" i="9"/>
  <c r="W236" i="9"/>
  <c r="X236" i="9" s="1"/>
  <c r="W244" i="9"/>
  <c r="X244" i="9"/>
  <c r="W252" i="9"/>
  <c r="X252" i="9" s="1"/>
  <c r="W260" i="9"/>
  <c r="X260" i="9"/>
  <c r="W268" i="9"/>
  <c r="X268" i="9"/>
  <c r="W276" i="9"/>
  <c r="X276" i="9"/>
  <c r="W284" i="9"/>
  <c r="X284" i="9" s="1"/>
  <c r="W151" i="9"/>
  <c r="X151" i="9" s="1"/>
  <c r="W159" i="9"/>
  <c r="X159" i="9" s="1"/>
  <c r="W167" i="9"/>
  <c r="X167" i="9"/>
  <c r="W175" i="9"/>
  <c r="X175" i="9" s="1"/>
  <c r="W183" i="9"/>
  <c r="X183" i="9"/>
  <c r="W191" i="9"/>
  <c r="X191" i="9" s="1"/>
  <c r="W199" i="9"/>
  <c r="X199" i="9" s="1"/>
  <c r="W207" i="9"/>
  <c r="X207" i="9" s="1"/>
  <c r="W215" i="9"/>
  <c r="X215" i="9"/>
  <c r="W223" i="9"/>
  <c r="X223" i="9"/>
  <c r="W231" i="9"/>
  <c r="X231" i="9"/>
  <c r="W239" i="9"/>
  <c r="X239" i="9" s="1"/>
  <c r="W247" i="9"/>
  <c r="X247" i="9" s="1"/>
  <c r="W255" i="9"/>
  <c r="X255" i="9"/>
  <c r="W263" i="9"/>
  <c r="X263" i="9" s="1"/>
  <c r="W271" i="9"/>
  <c r="X271" i="9" s="1"/>
  <c r="W279" i="9"/>
  <c r="X279" i="9" s="1"/>
  <c r="W287" i="9"/>
  <c r="X287" i="9"/>
  <c r="W149" i="9"/>
  <c r="X149" i="9"/>
  <c r="W157" i="9"/>
  <c r="X157" i="9" s="1"/>
  <c r="W165" i="9"/>
  <c r="X165" i="9"/>
  <c r="W173" i="9"/>
  <c r="X173" i="9" s="1"/>
  <c r="W181" i="9"/>
  <c r="X181" i="9"/>
  <c r="W189" i="9"/>
  <c r="X189" i="9" s="1"/>
  <c r="W197" i="9"/>
  <c r="X197" i="9" s="1"/>
  <c r="W205" i="9"/>
  <c r="X205" i="9"/>
  <c r="W213" i="9"/>
  <c r="X213" i="9" s="1"/>
  <c r="W221" i="9"/>
  <c r="X221" i="9" s="1"/>
  <c r="W229" i="9"/>
  <c r="W237" i="9"/>
  <c r="X237" i="9" s="1"/>
  <c r="W245" i="9"/>
  <c r="X245" i="9"/>
  <c r="W253" i="9"/>
  <c r="X253" i="9" s="1"/>
  <c r="W261" i="9"/>
  <c r="X261" i="9" s="1"/>
  <c r="W269" i="9"/>
  <c r="X269" i="9"/>
  <c r="W277" i="9"/>
  <c r="X277" i="9" s="1"/>
  <c r="W285" i="9"/>
  <c r="X285" i="9" s="1"/>
  <c r="W150" i="9"/>
  <c r="X150" i="9" s="1"/>
  <c r="W154" i="9"/>
  <c r="X154" i="9"/>
  <c r="W161" i="9"/>
  <c r="X161" i="9"/>
  <c r="W182" i="9"/>
  <c r="X182" i="9" s="1"/>
  <c r="W186" i="9"/>
  <c r="X186" i="9"/>
  <c r="W193" i="9"/>
  <c r="X193" i="9" s="1"/>
  <c r="W214" i="9"/>
  <c r="X214" i="9"/>
  <c r="W218" i="9"/>
  <c r="X218" i="9" s="1"/>
  <c r="W225" i="9"/>
  <c r="X225" i="9"/>
  <c r="W246" i="9"/>
  <c r="X246" i="9"/>
  <c r="W250" i="9"/>
  <c r="X250" i="9"/>
  <c r="W257" i="9"/>
  <c r="X257" i="9" s="1"/>
  <c r="W278" i="9"/>
  <c r="X278" i="9" s="1"/>
  <c r="W282" i="9"/>
  <c r="X282" i="9" s="1"/>
  <c r="W176" i="9"/>
  <c r="X176" i="9"/>
  <c r="W179" i="9"/>
  <c r="X179" i="9" s="1"/>
  <c r="W208" i="9"/>
  <c r="X208" i="9"/>
  <c r="W211" i="9"/>
  <c r="X211" i="9" s="1"/>
  <c r="W240" i="9"/>
  <c r="X240" i="9" s="1"/>
  <c r="W243" i="9"/>
  <c r="X243" i="9" s="1"/>
  <c r="W272" i="9"/>
  <c r="X272" i="9"/>
  <c r="W275" i="9"/>
  <c r="X275" i="9"/>
  <c r="W158" i="9"/>
  <c r="X158" i="9"/>
  <c r="W162" i="9"/>
  <c r="X162" i="9" s="1"/>
  <c r="W169" i="9"/>
  <c r="X169" i="9" s="1"/>
  <c r="W190" i="9"/>
  <c r="X190" i="9" s="1"/>
  <c r="W194" i="9"/>
  <c r="X194" i="9"/>
  <c r="W201" i="9"/>
  <c r="X201" i="9" s="1"/>
  <c r="W222" i="9"/>
  <c r="X222" i="9"/>
  <c r="W226" i="9"/>
  <c r="X226" i="9" s="1"/>
  <c r="W233" i="9"/>
  <c r="X233" i="9"/>
  <c r="W254" i="9"/>
  <c r="X254" i="9" s="1"/>
  <c r="W258" i="9"/>
  <c r="X258" i="9"/>
  <c r="W265" i="9"/>
  <c r="X265" i="9"/>
  <c r="W286" i="9"/>
  <c r="X286" i="9"/>
  <c r="BG116" i="9"/>
  <c r="BG108" i="9"/>
  <c r="F223" i="11"/>
  <c r="H219" i="11"/>
  <c r="E214" i="11"/>
  <c r="E215" i="11"/>
  <c r="E204" i="11"/>
  <c r="E205" i="11"/>
  <c r="I198" i="11"/>
  <c r="I199" i="11"/>
  <c r="G193" i="11"/>
  <c r="G194" i="11"/>
  <c r="E188" i="11"/>
  <c r="E189" i="11"/>
  <c r="I183" i="11"/>
  <c r="G177" i="11"/>
  <c r="G178" i="11"/>
  <c r="W184" i="9"/>
  <c r="X184" i="9" s="1"/>
  <c r="W166" i="9"/>
  <c r="X166" i="9" s="1"/>
  <c r="K457" i="12"/>
  <c r="I222" i="11"/>
  <c r="G217" i="11"/>
  <c r="AI15" i="13"/>
  <c r="AI63" i="13"/>
  <c r="AI17" i="13"/>
  <c r="AS30" i="13"/>
  <c r="E33" i="13"/>
  <c r="X111" i="9"/>
  <c r="X62" i="9"/>
  <c r="AT284" i="9"/>
  <c r="AU284" i="9"/>
  <c r="AT279" i="9"/>
  <c r="AU279" i="9"/>
  <c r="AT267" i="9"/>
  <c r="AU267" i="9"/>
  <c r="AT263" i="9"/>
  <c r="AU263" i="9" s="1"/>
  <c r="AT251" i="9"/>
  <c r="AU251" i="9" s="1"/>
  <c r="AT227" i="9"/>
  <c r="AU227" i="9"/>
  <c r="AT212" i="9"/>
  <c r="AU212" i="9" s="1"/>
  <c r="AT206" i="9"/>
  <c r="AU206" i="9" s="1"/>
  <c r="G223" i="11"/>
  <c r="E218" i="11"/>
  <c r="J172" i="11"/>
  <c r="AQ14" i="13"/>
  <c r="C15" i="13"/>
  <c r="C17" i="13"/>
  <c r="AL32" i="13"/>
  <c r="BF289" i="9"/>
  <c r="BG289" i="9"/>
  <c r="AT153" i="9"/>
  <c r="AU153" i="9" s="1"/>
  <c r="AT161" i="9"/>
  <c r="AU161" i="9"/>
  <c r="AT169" i="9"/>
  <c r="AU169" i="9" s="1"/>
  <c r="AT178" i="9"/>
  <c r="AU178" i="9" s="1"/>
  <c r="AT186" i="9"/>
  <c r="AU186" i="9" s="1"/>
  <c r="AT194" i="9"/>
  <c r="AU194" i="9"/>
  <c r="AT202" i="9"/>
  <c r="AU202" i="9" s="1"/>
  <c r="AT210" i="9"/>
  <c r="AT151" i="9"/>
  <c r="AU151" i="9" s="1"/>
  <c r="AT159" i="9"/>
  <c r="AT167" i="9"/>
  <c r="AU167" i="9" s="1"/>
  <c r="AT176" i="9"/>
  <c r="AU176" i="9" s="1"/>
  <c r="AT184" i="9"/>
  <c r="AU184" i="9"/>
  <c r="AT192" i="9"/>
  <c r="AU192" i="9" s="1"/>
  <c r="AT200" i="9"/>
  <c r="AU200" i="9" s="1"/>
  <c r="AT208" i="9"/>
  <c r="AU208" i="9"/>
  <c r="AT216" i="9"/>
  <c r="AU216" i="9"/>
  <c r="AT224" i="9"/>
  <c r="AU224" i="9"/>
  <c r="AT232" i="9"/>
  <c r="AU232" i="9" s="1"/>
  <c r="AT240" i="9"/>
  <c r="AU240" i="9"/>
  <c r="AT248" i="9"/>
  <c r="AU248" i="9" s="1"/>
  <c r="AT150" i="9"/>
  <c r="AU150" i="9"/>
  <c r="AT158" i="9"/>
  <c r="AU158" i="9" s="1"/>
  <c r="AT166" i="9"/>
  <c r="AU166" i="9" s="1"/>
  <c r="AT175" i="9"/>
  <c r="AU175" i="9"/>
  <c r="AT183" i="9"/>
  <c r="AU183" i="9" s="1"/>
  <c r="AT191" i="9"/>
  <c r="AU191" i="9" s="1"/>
  <c r="AT199" i="9"/>
  <c r="AU199" i="9"/>
  <c r="AT207" i="9"/>
  <c r="AU207" i="9"/>
  <c r="AT215" i="9"/>
  <c r="AU215" i="9"/>
  <c r="AT223" i="9"/>
  <c r="AU223" i="9" s="1"/>
  <c r="AT231" i="9"/>
  <c r="AU231" i="9"/>
  <c r="AT239" i="9"/>
  <c r="AU239" i="9" s="1"/>
  <c r="AT247" i="9"/>
  <c r="AU247" i="9"/>
  <c r="AT149" i="9"/>
  <c r="AU149" i="9" s="1"/>
  <c r="AT179" i="9"/>
  <c r="AU179" i="9" s="1"/>
  <c r="AT182" i="9"/>
  <c r="AU182" i="9"/>
  <c r="AT211" i="9"/>
  <c r="AU211" i="9" s="1"/>
  <c r="AT214" i="9"/>
  <c r="AU214" i="9" s="1"/>
  <c r="AT160" i="9"/>
  <c r="AU160" i="9"/>
  <c r="AT164" i="9"/>
  <c r="AU164" i="9"/>
  <c r="AT171" i="9"/>
  <c r="AU171" i="9"/>
  <c r="AT193" i="9"/>
  <c r="AU193" i="9" s="1"/>
  <c r="AT197" i="9"/>
  <c r="AU197" i="9"/>
  <c r="AT204" i="9"/>
  <c r="AU204" i="9" s="1"/>
  <c r="AT218" i="9"/>
  <c r="AU218" i="9" s="1"/>
  <c r="AT221" i="9"/>
  <c r="AU221" i="9" s="1"/>
  <c r="AT234" i="9"/>
  <c r="AU234" i="9"/>
  <c r="AT237" i="9"/>
  <c r="AU237" i="9"/>
  <c r="AT250" i="9"/>
  <c r="AU250" i="9"/>
  <c r="AT253" i="9"/>
  <c r="AU253" i="9" s="1"/>
  <c r="AT261" i="9"/>
  <c r="AU261" i="9" s="1"/>
  <c r="AT269" i="9"/>
  <c r="AU269" i="9" s="1"/>
  <c r="AT277" i="9"/>
  <c r="AU277" i="9"/>
  <c r="AT286" i="9"/>
  <c r="AU286" i="9" s="1"/>
  <c r="AT154" i="9"/>
  <c r="AU154" i="9"/>
  <c r="AT157" i="9"/>
  <c r="AU157" i="9" s="1"/>
  <c r="AT187" i="9"/>
  <c r="AU187" i="9"/>
  <c r="AT190" i="9"/>
  <c r="AU190" i="9" s="1"/>
  <c r="AT228" i="9"/>
  <c r="AU228" i="9"/>
  <c r="AT244" i="9"/>
  <c r="AU244" i="9"/>
  <c r="AT256" i="9"/>
  <c r="AU256" i="9"/>
  <c r="AT264" i="9"/>
  <c r="AU264" i="9" s="1"/>
  <c r="AT272" i="9"/>
  <c r="AU272" i="9" s="1"/>
  <c r="AT280" i="9"/>
  <c r="AU280" i="9" s="1"/>
  <c r="AT152" i="9"/>
  <c r="AU152" i="9"/>
  <c r="AT162" i="9"/>
  <c r="AU162" i="9" s="1"/>
  <c r="AT181" i="9"/>
  <c r="AU181" i="9"/>
  <c r="AT185" i="9"/>
  <c r="AU185" i="9" s="1"/>
  <c r="AT195" i="9"/>
  <c r="AU195" i="9" s="1"/>
  <c r="AT213" i="9"/>
  <c r="AU213" i="9" s="1"/>
  <c r="AT217" i="9"/>
  <c r="AU217" i="9"/>
  <c r="AT236" i="9"/>
  <c r="AU236" i="9"/>
  <c r="AT225" i="9"/>
  <c r="AU225" i="9"/>
  <c r="AT229" i="9"/>
  <c r="AU229" i="9" s="1"/>
  <c r="AT258" i="9"/>
  <c r="AU258" i="9" s="1"/>
  <c r="AT274" i="9"/>
  <c r="AU274" i="9"/>
  <c r="AT163" i="9"/>
  <c r="AU163" i="9" s="1"/>
  <c r="AT196" i="9"/>
  <c r="AU196" i="9" s="1"/>
  <c r="AT219" i="9"/>
  <c r="AU219" i="9"/>
  <c r="AT222" i="9"/>
  <c r="AU222" i="9"/>
  <c r="AT226" i="9"/>
  <c r="AU226" i="9"/>
  <c r="AT241" i="9"/>
  <c r="AU241" i="9" s="1"/>
  <c r="AT245" i="9"/>
  <c r="AU245" i="9"/>
  <c r="AT259" i="9"/>
  <c r="AU259" i="9" s="1"/>
  <c r="AT262" i="9"/>
  <c r="AU262" i="9"/>
  <c r="AT275" i="9"/>
  <c r="AU275" i="9" s="1"/>
  <c r="AT278" i="9"/>
  <c r="AU278" i="9" s="1"/>
  <c r="I224" i="11"/>
  <c r="AT180" i="9"/>
  <c r="AU180" i="9" s="1"/>
  <c r="AT173" i="9"/>
  <c r="AU173" i="9" s="1"/>
  <c r="AU77" i="9"/>
  <c r="W5" i="9"/>
  <c r="X5" i="9" s="1"/>
  <c r="W13" i="9"/>
  <c r="X13" i="9"/>
  <c r="W21" i="9"/>
  <c r="X21" i="9" s="1"/>
  <c r="W29" i="9"/>
  <c r="X29" i="9"/>
  <c r="W37" i="9"/>
  <c r="X37" i="9" s="1"/>
  <c r="W45" i="9"/>
  <c r="X45" i="9" s="1"/>
  <c r="W53" i="9"/>
  <c r="X53" i="9" s="1"/>
  <c r="W8" i="9"/>
  <c r="X8" i="9"/>
  <c r="W16" i="9"/>
  <c r="X16" i="9" s="1"/>
  <c r="W24" i="9"/>
  <c r="X24" i="9"/>
  <c r="W32" i="9"/>
  <c r="X32" i="9" s="1"/>
  <c r="W40" i="9"/>
  <c r="X40" i="9"/>
  <c r="W48" i="9"/>
  <c r="X48" i="9" s="1"/>
  <c r="AU112" i="9"/>
  <c r="BG287" i="9"/>
  <c r="BG271" i="9"/>
  <c r="BG247" i="9"/>
  <c r="BG236" i="9"/>
  <c r="BG228" i="9"/>
  <c r="BG212" i="9"/>
  <c r="BG204" i="9"/>
  <c r="BG188" i="9"/>
  <c r="BG180" i="9"/>
  <c r="BG172" i="9"/>
  <c r="BG164" i="9"/>
  <c r="BG156" i="9"/>
  <c r="BG99" i="9"/>
  <c r="V24" i="4"/>
  <c r="P41" i="4"/>
  <c r="P42" i="4"/>
  <c r="F30" i="13"/>
  <c r="X7" i="9"/>
  <c r="BG137" i="9"/>
  <c r="M467" i="12"/>
  <c r="M118" i="12"/>
  <c r="N115" i="12"/>
  <c r="N233" i="12"/>
  <c r="N108" i="12"/>
  <c r="N462" i="12" s="1"/>
  <c r="AU143" i="9"/>
  <c r="AU106" i="9"/>
  <c r="BG276" i="9"/>
  <c r="BG201" i="9"/>
  <c r="BG136" i="9"/>
  <c r="AU136" i="9"/>
  <c r="AU42" i="9"/>
  <c r="BG284" i="9"/>
  <c r="BG268" i="9"/>
  <c r="BG260" i="9"/>
  <c r="BG244" i="9"/>
  <c r="BG233" i="9"/>
  <c r="BG209" i="9"/>
  <c r="BG193" i="9"/>
  <c r="BG185" i="9"/>
  <c r="BG177" i="9"/>
  <c r="BG144" i="9"/>
  <c r="BG128" i="9"/>
  <c r="BG120" i="9"/>
  <c r="BG112" i="9"/>
  <c r="BG104" i="9"/>
  <c r="BG88" i="9"/>
  <c r="BG80" i="9"/>
  <c r="BG72" i="9"/>
  <c r="BG64" i="9"/>
  <c r="BG56" i="9"/>
  <c r="BG48" i="9"/>
  <c r="BG40" i="9"/>
  <c r="BG32" i="9"/>
  <c r="BG24" i="9"/>
  <c r="BG16" i="9"/>
  <c r="U192" i="5"/>
  <c r="L216" i="5"/>
  <c r="L192" i="5"/>
  <c r="D192" i="5"/>
  <c r="H216" i="5"/>
  <c r="N340" i="12"/>
  <c r="N226" i="12"/>
  <c r="N227" i="12" s="1"/>
  <c r="AU80" i="9"/>
  <c r="AU45" i="9"/>
  <c r="BG267" i="9"/>
  <c r="BG224" i="9"/>
  <c r="BG208" i="9"/>
  <c r="BG200" i="9"/>
  <c r="BG192" i="9"/>
  <c r="BG184" i="9"/>
  <c r="BG168" i="9"/>
  <c r="BG160" i="9"/>
  <c r="BG152" i="9"/>
  <c r="BG143" i="9"/>
  <c r="BG135" i="9"/>
  <c r="BG103" i="9"/>
  <c r="BG95" i="9"/>
  <c r="BG87" i="9"/>
  <c r="BG79" i="9"/>
  <c r="BG71" i="9"/>
  <c r="BG63" i="9"/>
  <c r="BG55" i="9"/>
  <c r="BG47" i="9"/>
  <c r="BG31" i="9"/>
  <c r="BG23" i="9"/>
  <c r="BG7" i="9"/>
  <c r="H42" i="4"/>
  <c r="H50" i="4"/>
  <c r="H41" i="4"/>
  <c r="T216" i="5"/>
  <c r="T192" i="5"/>
  <c r="BG282" i="9"/>
  <c r="BG274" i="9"/>
  <c r="BG266" i="9"/>
  <c r="BG250" i="9"/>
  <c r="BG242" i="9"/>
  <c r="BG231" i="9"/>
  <c r="BG223" i="9"/>
  <c r="BG215" i="9"/>
  <c r="BG207" i="9"/>
  <c r="BG199" i="9"/>
  <c r="BG191" i="9"/>
  <c r="BG183" i="9"/>
  <c r="BG175" i="9"/>
  <c r="BG167" i="9"/>
  <c r="BG151" i="9"/>
  <c r="BG142" i="9"/>
  <c r="BG134" i="9"/>
  <c r="BG126" i="9"/>
  <c r="BG118" i="9"/>
  <c r="BG110" i="9"/>
  <c r="BG102" i="9"/>
  <c r="BG94" i="9"/>
  <c r="BG86" i="9"/>
  <c r="BG22" i="9"/>
  <c r="BG14" i="9"/>
  <c r="B192" i="5"/>
  <c r="AM64" i="13"/>
  <c r="AM48" i="13"/>
  <c r="AM33" i="13"/>
  <c r="BG277" i="9"/>
  <c r="BG245" i="9"/>
  <c r="BG218" i="9"/>
  <c r="BG202" i="9"/>
  <c r="BG145" i="9"/>
  <c r="BG129" i="9"/>
  <c r="BG121" i="9"/>
  <c r="BG89" i="9"/>
  <c r="BG81" i="9"/>
  <c r="BG73" i="9"/>
  <c r="BG65" i="9"/>
  <c r="BG57" i="9"/>
  <c r="BG9" i="9"/>
  <c r="AU104" i="9"/>
  <c r="AU72" i="9"/>
  <c r="AU40" i="9"/>
  <c r="AU8" i="9"/>
  <c r="BF146" i="9"/>
  <c r="BG146" i="9"/>
  <c r="AT6" i="9"/>
  <c r="AT14" i="9"/>
  <c r="AU14" i="9" s="1"/>
  <c r="AT22" i="9"/>
  <c r="AT30" i="9"/>
  <c r="AU30" i="9" s="1"/>
  <c r="AT38" i="9"/>
  <c r="AU38" i="9" s="1"/>
  <c r="AT46" i="9"/>
  <c r="AU46" i="9" s="1"/>
  <c r="AT54" i="9"/>
  <c r="AU54" i="9" s="1"/>
  <c r="AT62" i="9"/>
  <c r="AU62" i="9"/>
  <c r="AT70" i="9"/>
  <c r="AU70" i="9" s="1"/>
  <c r="AT78" i="9"/>
  <c r="AU78" i="9" s="1"/>
  <c r="AT86" i="9"/>
  <c r="AU86" i="9" s="1"/>
  <c r="AT94" i="9"/>
  <c r="AU94" i="9"/>
  <c r="AT102" i="9"/>
  <c r="AU102" i="9" s="1"/>
  <c r="AT110" i="9"/>
  <c r="AU110" i="9" s="1"/>
  <c r="AT118" i="9"/>
  <c r="AU118" i="9" s="1"/>
  <c r="AT126" i="9"/>
  <c r="AU126" i="9" s="1"/>
  <c r="AT9" i="9"/>
  <c r="AU9" i="9" s="1"/>
  <c r="AT17" i="9"/>
  <c r="AU17" i="9" s="1"/>
  <c r="AT25" i="9"/>
  <c r="AU25" i="9" s="1"/>
  <c r="AT33" i="9"/>
  <c r="AT41" i="9"/>
  <c r="AU41" i="9" s="1"/>
  <c r="AT49" i="9"/>
  <c r="AU49" i="9" s="1"/>
  <c r="AT57" i="9"/>
  <c r="AU57" i="9" s="1"/>
  <c r="AT65" i="9"/>
  <c r="AU65" i="9"/>
  <c r="AT73" i="9"/>
  <c r="AU73" i="9" s="1"/>
  <c r="AT81" i="9"/>
  <c r="AU81" i="9" s="1"/>
  <c r="AT89" i="9"/>
  <c r="AU89" i="9" s="1"/>
  <c r="AT97" i="9"/>
  <c r="AU97" i="9"/>
  <c r="AT105" i="9"/>
  <c r="AU105" i="9" s="1"/>
  <c r="AT113" i="9"/>
  <c r="AU113" i="9"/>
  <c r="AT121" i="9"/>
  <c r="AU121" i="9" s="1"/>
  <c r="AT7" i="9"/>
  <c r="AU7" i="9"/>
  <c r="AT15" i="9"/>
  <c r="AU15" i="9" s="1"/>
  <c r="AT23" i="9"/>
  <c r="AU23" i="9" s="1"/>
  <c r="AT31" i="9"/>
  <c r="AU31" i="9" s="1"/>
  <c r="AT39" i="9"/>
  <c r="AU39" i="9"/>
  <c r="AT47" i="9"/>
  <c r="AU47" i="9" s="1"/>
  <c r="AT55" i="9"/>
  <c r="AU55" i="9" s="1"/>
  <c r="AT63" i="9"/>
  <c r="AU63" i="9" s="1"/>
  <c r="AT71" i="9"/>
  <c r="AU71" i="9"/>
  <c r="AT79" i="9"/>
  <c r="AU79" i="9" s="1"/>
  <c r="AT87" i="9"/>
  <c r="AU87" i="9"/>
  <c r="AT95" i="9"/>
  <c r="AU95" i="9" s="1"/>
  <c r="AT103" i="9"/>
  <c r="AU103" i="9"/>
  <c r="AT111" i="9"/>
  <c r="AU111" i="9" s="1"/>
  <c r="AT119" i="9"/>
  <c r="AU119" i="9" s="1"/>
  <c r="AT127" i="9"/>
  <c r="AU127" i="9" s="1"/>
  <c r="BG221" i="9"/>
  <c r="BG189" i="9"/>
  <c r="BG140" i="9"/>
  <c r="BG124" i="9"/>
  <c r="BG100" i="9"/>
  <c r="BG92" i="9"/>
  <c r="BG84" i="9"/>
  <c r="BG76" i="9"/>
  <c r="BG68" i="9"/>
  <c r="BG60" i="9"/>
  <c r="BG52" i="9"/>
  <c r="U9" i="4"/>
  <c r="R17" i="4"/>
  <c r="G17" i="4"/>
  <c r="J17" i="4"/>
  <c r="D33" i="4"/>
  <c r="G50" i="4" s="1"/>
  <c r="P50" i="4"/>
  <c r="M17" i="4"/>
  <c r="M349" i="12"/>
  <c r="M232" i="12"/>
  <c r="M350" i="12" s="1"/>
  <c r="O224" i="12"/>
  <c r="O342" i="12" s="1"/>
  <c r="O310" i="12"/>
  <c r="O112" i="12"/>
  <c r="O302" i="12"/>
  <c r="O106" i="12"/>
  <c r="O111" i="12"/>
  <c r="O270" i="12"/>
  <c r="N467" i="12"/>
  <c r="O316" i="12"/>
  <c r="P17" i="4"/>
  <c r="S9" i="4"/>
  <c r="AO62" i="13"/>
  <c r="AO33" i="13"/>
  <c r="AU96" i="9"/>
  <c r="AU64" i="9"/>
  <c r="AU32" i="9"/>
  <c r="BG278" i="9"/>
  <c r="BG270" i="9"/>
  <c r="BG219" i="9"/>
  <c r="BG187" i="9"/>
  <c r="BG171" i="9"/>
  <c r="BG163" i="9"/>
  <c r="BG138" i="9"/>
  <c r="BG122" i="9"/>
  <c r="BG98" i="9"/>
  <c r="BG58" i="9"/>
  <c r="AO46" i="13"/>
  <c r="O104" i="12"/>
  <c r="O110" i="12"/>
  <c r="O308" i="12"/>
  <c r="BG272" i="9"/>
  <c r="BG264" i="9"/>
  <c r="BG256" i="9"/>
  <c r="BG248" i="9"/>
  <c r="BG213" i="9"/>
  <c r="BG197" i="9"/>
  <c r="BG181" i="9"/>
  <c r="BG141" i="9"/>
  <c r="BG133" i="9"/>
  <c r="BG125" i="9"/>
  <c r="BG117" i="9"/>
  <c r="BG109" i="9"/>
  <c r="BG101" i="9"/>
  <c r="BG93" i="9"/>
  <c r="BG85" i="9"/>
  <c r="BG77" i="9"/>
  <c r="BG61" i="9"/>
  <c r="BG53" i="9"/>
  <c r="BG13" i="9"/>
  <c r="T32" i="4"/>
  <c r="T49" i="4" s="1"/>
  <c r="Q32" i="4"/>
  <c r="M32" i="4"/>
  <c r="S8" i="4"/>
  <c r="I50" i="4"/>
  <c r="C41" i="4"/>
  <c r="L50" i="4"/>
  <c r="O50" i="4"/>
  <c r="C42" i="4"/>
  <c r="AC150" i="5"/>
  <c r="M343" i="12"/>
  <c r="M236" i="12"/>
  <c r="M354" i="12" s="1"/>
  <c r="BG195" i="9"/>
  <c r="BG155" i="9"/>
  <c r="BG139" i="9"/>
  <c r="BG131" i="9"/>
  <c r="BG75" i="9"/>
  <c r="BG67" i="9"/>
  <c r="BG59" i="9"/>
  <c r="BG51" i="9"/>
  <c r="BG43" i="9"/>
  <c r="O339" i="12"/>
  <c r="O331" i="12"/>
  <c r="O323" i="12"/>
  <c r="O307" i="12"/>
  <c r="O299" i="12"/>
  <c r="O275" i="12"/>
  <c r="O243" i="12"/>
  <c r="M341" i="12"/>
  <c r="M234" i="12"/>
  <c r="M352" i="12" s="1"/>
  <c r="L116" i="12"/>
  <c r="BG234" i="9"/>
  <c r="BG226" i="9"/>
  <c r="BG194" i="9"/>
  <c r="BG186" i="9"/>
  <c r="BG170" i="9"/>
  <c r="BG114" i="9"/>
  <c r="BG90" i="9"/>
  <c r="BG66" i="9"/>
  <c r="BG42" i="9"/>
  <c r="BG34" i="9"/>
  <c r="BG10" i="9"/>
  <c r="X171" i="5"/>
  <c r="O306" i="12"/>
  <c r="O225" i="12"/>
  <c r="L114" i="12"/>
  <c r="L226" i="12"/>
  <c r="L340" i="12"/>
  <c r="L351" i="12"/>
  <c r="M459" i="12"/>
  <c r="M116" i="12"/>
  <c r="N117" i="12"/>
  <c r="N342" i="12"/>
  <c r="N460" i="12"/>
  <c r="BG44" i="9"/>
  <c r="BG36" i="9"/>
  <c r="BG28" i="9"/>
  <c r="BG20" i="9"/>
  <c r="BG12" i="9"/>
  <c r="Q43" i="5"/>
  <c r="Q171" i="5"/>
  <c r="AP56" i="13"/>
  <c r="AP41" i="13"/>
  <c r="O230" i="12"/>
  <c r="O235" i="12" s="1"/>
  <c r="O353" i="12" s="1"/>
  <c r="L349" i="12"/>
  <c r="L236" i="12"/>
  <c r="L472" i="12" s="1"/>
  <c r="L354" i="12"/>
  <c r="M226" i="12"/>
  <c r="M237" i="12" s="1"/>
  <c r="M233" i="12"/>
  <c r="M351" i="12" s="1"/>
  <c r="L464" i="12"/>
  <c r="M348" i="12"/>
  <c r="O292" i="12"/>
  <c r="BG26" i="9"/>
  <c r="V171" i="5"/>
  <c r="W43" i="5"/>
  <c r="F192" i="5"/>
  <c r="AP58" i="13"/>
  <c r="AP16" i="13"/>
  <c r="AP32" i="13"/>
  <c r="AP48" i="13" s="1"/>
  <c r="L347" i="12"/>
  <c r="N348" i="12"/>
  <c r="O105" i="12"/>
  <c r="O116" i="12" s="1"/>
  <c r="R28" i="4"/>
  <c r="R45" i="4" s="1"/>
  <c r="F42" i="4"/>
  <c r="F41" i="4"/>
  <c r="W171" i="5"/>
  <c r="O228" i="12"/>
  <c r="O240" i="12"/>
  <c r="AC43" i="10"/>
  <c r="Q28" i="4"/>
  <c r="M50" i="4"/>
  <c r="U43" i="5"/>
  <c r="AP14" i="13"/>
  <c r="AP15" i="13" s="1"/>
  <c r="L346" i="12"/>
  <c r="O303" i="12"/>
  <c r="J42" i="4"/>
  <c r="J50" i="4"/>
  <c r="AP30" i="13"/>
  <c r="AP44" i="13"/>
  <c r="N232" i="12"/>
  <c r="N234" i="12"/>
  <c r="L459" i="12"/>
  <c r="M461" i="12"/>
  <c r="N114" i="12"/>
  <c r="N468" i="12"/>
  <c r="T9" i="4"/>
  <c r="T17" i="4" s="1"/>
  <c r="Q33" i="4"/>
  <c r="Q17" i="4"/>
  <c r="O192" i="5"/>
  <c r="G192" i="5"/>
  <c r="AP37" i="13"/>
  <c r="AP45" i="13"/>
  <c r="AN33" i="13"/>
  <c r="AR33" i="13" s="1"/>
  <c r="O231" i="12"/>
  <c r="O236" i="12" s="1"/>
  <c r="L342" i="12"/>
  <c r="L467" i="12"/>
  <c r="L458" i="12"/>
  <c r="R192" i="5"/>
  <c r="J192" i="5"/>
  <c r="N216" i="5"/>
  <c r="F216" i="5"/>
  <c r="AP36" i="13"/>
  <c r="Y47" i="13"/>
  <c r="W112" i="5"/>
  <c r="Q46" i="4"/>
  <c r="T33" i="4"/>
  <c r="T50" i="4" s="1"/>
  <c r="O117" i="12"/>
  <c r="W202" i="5"/>
  <c r="Y39" i="5"/>
  <c r="Y167" i="5"/>
  <c r="Y212" i="5" s="1"/>
  <c r="Z209" i="5"/>
  <c r="AS33" i="13"/>
  <c r="M199" i="5"/>
  <c r="Z128" i="5"/>
  <c r="F64" i="13"/>
  <c r="AH39" i="10"/>
  <c r="E109" i="12"/>
  <c r="E119" i="12"/>
  <c r="W192" i="5"/>
  <c r="W216" i="5"/>
  <c r="AS31" i="13"/>
  <c r="X128" i="5"/>
  <c r="I109" i="12"/>
  <c r="W113" i="5"/>
  <c r="Q120" i="5"/>
  <c r="Z31" i="5"/>
  <c r="Z122" i="5"/>
  <c r="D41" i="4"/>
  <c r="N237" i="12"/>
  <c r="E469" i="12"/>
  <c r="Y166" i="5"/>
  <c r="Y211" i="5" s="1"/>
  <c r="H469" i="12"/>
  <c r="Z75" i="5"/>
  <c r="Z33" i="5"/>
  <c r="AA25" i="5"/>
  <c r="AA67" i="5"/>
  <c r="AA111" i="5" s="1"/>
  <c r="E185" i="5"/>
  <c r="E186" i="5"/>
  <c r="M209" i="5"/>
  <c r="X188" i="5"/>
  <c r="X212" i="5"/>
  <c r="M125" i="5"/>
  <c r="V124" i="5"/>
  <c r="N350" i="12"/>
  <c r="X199" i="5"/>
  <c r="V128" i="5"/>
  <c r="G115" i="12"/>
  <c r="AI47" i="13"/>
  <c r="AC18" i="5"/>
  <c r="X124" i="5"/>
  <c r="M212" i="5"/>
  <c r="M188" i="5"/>
  <c r="U13" i="4"/>
  <c r="Q50" i="4"/>
  <c r="Q41" i="4"/>
  <c r="D109" i="12"/>
  <c r="H352" i="12"/>
  <c r="AA214" i="5"/>
  <c r="Z156" i="5"/>
  <c r="Z28" i="5"/>
  <c r="Q49" i="4"/>
  <c r="G460" i="12"/>
  <c r="M191" i="5"/>
  <c r="AQ33" i="13"/>
  <c r="I344" i="12"/>
  <c r="V215" i="5"/>
  <c r="V191" i="5"/>
  <c r="AP17" i="13"/>
  <c r="I199" i="5"/>
  <c r="I175" i="5"/>
  <c r="E344" i="12"/>
  <c r="V199" i="5"/>
  <c r="M206" i="5"/>
  <c r="Y160" i="5"/>
  <c r="Q89" i="5"/>
  <c r="AA167" i="5"/>
  <c r="AA212" i="5" s="1"/>
  <c r="AA39" i="5"/>
  <c r="V201" i="5"/>
  <c r="Q95" i="5"/>
  <c r="T41" i="4"/>
  <c r="Z201" i="5"/>
  <c r="AA89" i="5"/>
  <c r="M179" i="5" l="1"/>
  <c r="M180" i="5"/>
  <c r="H124" i="5"/>
  <c r="H101" i="5"/>
  <c r="N213" i="5"/>
  <c r="N190" i="5"/>
  <c r="N189" i="5"/>
  <c r="V35" i="5"/>
  <c r="Z14" i="5"/>
  <c r="Z35" i="5" s="1"/>
  <c r="V163" i="5"/>
  <c r="K209" i="5"/>
  <c r="C186" i="5"/>
  <c r="G209" i="5"/>
  <c r="M31" i="13"/>
  <c r="M33" i="13"/>
  <c r="AC64" i="13"/>
  <c r="AC48" i="13"/>
  <c r="AH32" i="13"/>
  <c r="AH53" i="13"/>
  <c r="AH37" i="13"/>
  <c r="AH39" i="13"/>
  <c r="AH14" i="13"/>
  <c r="AH15" i="13" s="1"/>
  <c r="AH55" i="13"/>
  <c r="AH16" i="13"/>
  <c r="K451" i="12"/>
  <c r="K333" i="12"/>
  <c r="K441" i="12"/>
  <c r="K323" i="12"/>
  <c r="K251" i="12"/>
  <c r="K223" i="12"/>
  <c r="K240" i="12"/>
  <c r="K358" i="12"/>
  <c r="K222" i="12"/>
  <c r="K340" i="12" s="1"/>
  <c r="K228" i="12"/>
  <c r="K396" i="12"/>
  <c r="K278" i="12"/>
  <c r="K368" i="12"/>
  <c r="K250" i="12"/>
  <c r="M344" i="12"/>
  <c r="AP64" i="13"/>
  <c r="AT16" i="13"/>
  <c r="M109" i="12"/>
  <c r="M119" i="12"/>
  <c r="M473" i="12" s="1"/>
  <c r="W191" i="5"/>
  <c r="W214" i="5"/>
  <c r="C89" i="5"/>
  <c r="G111" i="5"/>
  <c r="S111" i="5"/>
  <c r="Z74" i="5"/>
  <c r="Z118" i="5" s="1"/>
  <c r="AB156" i="5"/>
  <c r="AB201" i="5" s="1"/>
  <c r="AB28" i="5"/>
  <c r="C183" i="5"/>
  <c r="K207" i="5"/>
  <c r="O207" i="5"/>
  <c r="AC141" i="5"/>
  <c r="X162" i="5"/>
  <c r="X207" i="5" s="1"/>
  <c r="M227" i="12"/>
  <c r="M345" i="12" s="1"/>
  <c r="O343" i="12"/>
  <c r="AK65" i="13"/>
  <c r="AK49" i="13"/>
  <c r="U67" i="5"/>
  <c r="U111" i="5" s="1"/>
  <c r="U153" i="5"/>
  <c r="U198" i="5" s="1"/>
  <c r="Q27" i="5"/>
  <c r="I27" i="5"/>
  <c r="U27" i="5"/>
  <c r="AA71" i="5"/>
  <c r="AA115" i="5" s="1"/>
  <c r="H227" i="12"/>
  <c r="AB15" i="5"/>
  <c r="AB164" i="5" s="1"/>
  <c r="AB209" i="5" s="1"/>
  <c r="X36" i="5"/>
  <c r="M165" i="5"/>
  <c r="Y16" i="5"/>
  <c r="Y37" i="5" s="1"/>
  <c r="M79" i="5"/>
  <c r="M100" i="5" s="1"/>
  <c r="AC21" i="5"/>
  <c r="Y42" i="5"/>
  <c r="Y170" i="5"/>
  <c r="Y215" i="5" s="1"/>
  <c r="L98" i="5"/>
  <c r="L99" i="5"/>
  <c r="L121" i="5"/>
  <c r="B180" i="5"/>
  <c r="J204" i="5"/>
  <c r="V204" i="5"/>
  <c r="D49" i="13"/>
  <c r="D65" i="13"/>
  <c r="I119" i="5"/>
  <c r="I97" i="5"/>
  <c r="O39" i="4"/>
  <c r="O48" i="4"/>
  <c r="O40" i="4"/>
  <c r="B38" i="4"/>
  <c r="B39" i="4"/>
  <c r="F91" i="5"/>
  <c r="F114" i="5"/>
  <c r="F92" i="5"/>
  <c r="N353" i="12"/>
  <c r="N471" i="12"/>
  <c r="S16" i="4"/>
  <c r="S32" i="4"/>
  <c r="V8" i="4"/>
  <c r="M163" i="5"/>
  <c r="M184" i="5" s="1"/>
  <c r="M77" i="5"/>
  <c r="M98" i="5" s="1"/>
  <c r="M35" i="5"/>
  <c r="B188" i="5"/>
  <c r="J212" i="5"/>
  <c r="AL5" i="10"/>
  <c r="AH5" i="10"/>
  <c r="G15" i="13"/>
  <c r="G62" i="13"/>
  <c r="G17" i="13"/>
  <c r="G65" i="13" s="1"/>
  <c r="AB72" i="5"/>
  <c r="AB94" i="5" s="1"/>
  <c r="AB30" i="5"/>
  <c r="AJ28" i="10"/>
  <c r="AH28" i="10"/>
  <c r="AL19" i="10"/>
  <c r="W33" i="10"/>
  <c r="AH33" i="10" s="1"/>
  <c r="I48" i="4"/>
  <c r="I40" i="4"/>
  <c r="I39" i="4"/>
  <c r="K47" i="4"/>
  <c r="K38" i="4"/>
  <c r="G30" i="4"/>
  <c r="S6" i="4"/>
  <c r="G14" i="4"/>
  <c r="P102" i="5"/>
  <c r="P125" i="5"/>
  <c r="P103" i="5"/>
  <c r="R114" i="5"/>
  <c r="R91" i="5"/>
  <c r="S127" i="5"/>
  <c r="K182" i="5"/>
  <c r="K181" i="5"/>
  <c r="H179" i="11"/>
  <c r="H180" i="11"/>
  <c r="J174" i="11"/>
  <c r="J175" i="11"/>
  <c r="J213" i="5"/>
  <c r="R213" i="5"/>
  <c r="B189" i="5"/>
  <c r="W159" i="5"/>
  <c r="AA10" i="5"/>
  <c r="AA159" i="5" s="1"/>
  <c r="AA204" i="5" s="1"/>
  <c r="W31" i="5"/>
  <c r="W73" i="5"/>
  <c r="W117" i="5" s="1"/>
  <c r="AH8" i="10"/>
  <c r="AJ8" i="10"/>
  <c r="L50" i="10"/>
  <c r="Z206" i="5"/>
  <c r="M462" i="12"/>
  <c r="AT32" i="13"/>
  <c r="F31" i="13"/>
  <c r="F33" i="13"/>
  <c r="F46" i="13"/>
  <c r="F62" i="13"/>
  <c r="M72" i="5"/>
  <c r="P92" i="5"/>
  <c r="P93" i="5"/>
  <c r="P115" i="5"/>
  <c r="O94" i="5"/>
  <c r="O116" i="5"/>
  <c r="U128" i="5"/>
  <c r="E108" i="5"/>
  <c r="F233" i="12"/>
  <c r="F340" i="12"/>
  <c r="F226" i="12"/>
  <c r="H217" i="11"/>
  <c r="H218" i="11"/>
  <c r="H193" i="11"/>
  <c r="H194" i="11"/>
  <c r="H229" i="11"/>
  <c r="J187" i="11"/>
  <c r="J188" i="11"/>
  <c r="M41" i="4"/>
  <c r="M49" i="4"/>
  <c r="AB68" i="5"/>
  <c r="AB112" i="5" s="1"/>
  <c r="AB26" i="5"/>
  <c r="I107" i="5"/>
  <c r="I128" i="5"/>
  <c r="E354" i="12"/>
  <c r="E472" i="12"/>
  <c r="AC11" i="5"/>
  <c r="Y74" i="5"/>
  <c r="Y118" i="5" s="1"/>
  <c r="G39" i="4"/>
  <c r="G40" i="4"/>
  <c r="G118" i="5"/>
  <c r="G95" i="5"/>
  <c r="L92" i="5"/>
  <c r="L115" i="5"/>
  <c r="J115" i="5"/>
  <c r="B92" i="5"/>
  <c r="Z51" i="5"/>
  <c r="Z72" i="5" s="1"/>
  <c r="Z116" i="5" s="1"/>
  <c r="V72" i="5"/>
  <c r="V116" i="5" s="1"/>
  <c r="B94" i="5"/>
  <c r="F117" i="5"/>
  <c r="F201" i="5"/>
  <c r="F178" i="5"/>
  <c r="L205" i="5"/>
  <c r="L182" i="5"/>
  <c r="N205" i="5"/>
  <c r="N181" i="5"/>
  <c r="N182" i="5"/>
  <c r="AA34" i="5"/>
  <c r="AA76" i="5"/>
  <c r="AA120" i="5" s="1"/>
  <c r="K17" i="13"/>
  <c r="K48" i="13"/>
  <c r="AA31" i="13"/>
  <c r="AA47" i="13" s="1"/>
  <c r="AA46" i="13"/>
  <c r="AD57" i="13"/>
  <c r="AD41" i="13"/>
  <c r="AN46" i="13"/>
  <c r="AN31" i="13"/>
  <c r="Z191" i="5"/>
  <c r="Y32" i="5"/>
  <c r="AM65" i="13"/>
  <c r="AM49" i="13"/>
  <c r="G342" i="12"/>
  <c r="Y8" i="5"/>
  <c r="T117" i="5"/>
  <c r="T94" i="5"/>
  <c r="N114" i="5"/>
  <c r="B91" i="5"/>
  <c r="N191" i="5"/>
  <c r="H183" i="5"/>
  <c r="H207" i="5"/>
  <c r="Q183" i="5"/>
  <c r="U157" i="5"/>
  <c r="U178" i="5" s="1"/>
  <c r="S181" i="5"/>
  <c r="S205" i="5"/>
  <c r="X168" i="5"/>
  <c r="AC147" i="5"/>
  <c r="I229" i="11"/>
  <c r="I186" i="11"/>
  <c r="J182" i="11"/>
  <c r="J227" i="11"/>
  <c r="J228" i="11"/>
  <c r="AR30" i="13"/>
  <c r="O444" i="12"/>
  <c r="O326" i="12"/>
  <c r="O425" i="12"/>
  <c r="O107" i="12"/>
  <c r="O247" i="12"/>
  <c r="O222" i="12"/>
  <c r="O340" i="12" s="1"/>
  <c r="M468" i="12"/>
  <c r="D62" i="2"/>
  <c r="D93" i="2"/>
  <c r="D57" i="2"/>
  <c r="D88" i="2"/>
  <c r="J26" i="2"/>
  <c r="D52" i="2"/>
  <c r="D83" i="2"/>
  <c r="J21" i="2"/>
  <c r="K215" i="5"/>
  <c r="S215" i="5"/>
  <c r="G215" i="5"/>
  <c r="W215" i="5"/>
  <c r="T46" i="13"/>
  <c r="AA62" i="13"/>
  <c r="O215" i="5"/>
  <c r="C39" i="4"/>
  <c r="L47" i="4"/>
  <c r="F47" i="4"/>
  <c r="I47" i="4"/>
  <c r="C38" i="4"/>
  <c r="D30" i="4"/>
  <c r="P47" i="4" s="1"/>
  <c r="M14" i="4"/>
  <c r="L116" i="5"/>
  <c r="J121" i="5"/>
  <c r="J98" i="5"/>
  <c r="K123" i="5"/>
  <c r="K101" i="5"/>
  <c r="P90" i="5"/>
  <c r="P113" i="5"/>
  <c r="P91" i="5"/>
  <c r="N120" i="5"/>
  <c r="N97" i="5"/>
  <c r="Z58" i="5"/>
  <c r="Z79" i="5" s="1"/>
  <c r="V79" i="5"/>
  <c r="V101" i="5" s="1"/>
  <c r="O125" i="5"/>
  <c r="C102" i="5"/>
  <c r="G212" i="5"/>
  <c r="G188" i="5"/>
  <c r="G189" i="5"/>
  <c r="P185" i="5"/>
  <c r="P184" i="5"/>
  <c r="U201" i="5"/>
  <c r="K224" i="12"/>
  <c r="K421" i="12"/>
  <c r="K230" i="12"/>
  <c r="K348" i="12" s="1"/>
  <c r="K337" i="12"/>
  <c r="K455" i="12"/>
  <c r="K448" i="12"/>
  <c r="K105" i="12"/>
  <c r="K459" i="12" s="1"/>
  <c r="K366" i="12"/>
  <c r="AN146" i="9"/>
  <c r="G96" i="5"/>
  <c r="G119" i="5"/>
  <c r="R105" i="5"/>
  <c r="R107" i="5"/>
  <c r="R128" i="5"/>
  <c r="N128" i="5"/>
  <c r="N105" i="5"/>
  <c r="H108" i="5"/>
  <c r="H107" i="5"/>
  <c r="H128" i="5"/>
  <c r="F467" i="12"/>
  <c r="F349" i="12"/>
  <c r="E235" i="12"/>
  <c r="E342" i="12"/>
  <c r="I117" i="12"/>
  <c r="I466" i="12"/>
  <c r="X33" i="5"/>
  <c r="X75" i="5"/>
  <c r="X161" i="5"/>
  <c r="Q161" i="5"/>
  <c r="Q182" i="5" s="1"/>
  <c r="Q33" i="5"/>
  <c r="F187" i="5"/>
  <c r="F211" i="5"/>
  <c r="E221" i="11"/>
  <c r="Z96" i="5"/>
  <c r="Z119" i="5"/>
  <c r="E227" i="12"/>
  <c r="C49" i="13"/>
  <c r="C65" i="13"/>
  <c r="Z154" i="5"/>
  <c r="Z199" i="5" s="1"/>
  <c r="Z68" i="5"/>
  <c r="Z112" i="5" s="1"/>
  <c r="Z26" i="5"/>
  <c r="AD14" i="13"/>
  <c r="AD17" i="13" s="1"/>
  <c r="Y12" i="5"/>
  <c r="AU33" i="9"/>
  <c r="AQ15" i="13"/>
  <c r="J224" i="11"/>
  <c r="H351" i="12"/>
  <c r="T62" i="13"/>
  <c r="H176" i="5"/>
  <c r="AB117" i="5"/>
  <c r="Q118" i="5"/>
  <c r="J90" i="5"/>
  <c r="K39" i="4"/>
  <c r="O46" i="4"/>
  <c r="O38" i="4"/>
  <c r="K100" i="5"/>
  <c r="L90" i="5"/>
  <c r="L113" i="5"/>
  <c r="J117" i="5"/>
  <c r="L125" i="5"/>
  <c r="Q90" i="5"/>
  <c r="T114" i="5"/>
  <c r="T92" i="5"/>
  <c r="P188" i="5"/>
  <c r="P212" i="5"/>
  <c r="R177" i="5"/>
  <c r="R200" i="5"/>
  <c r="AE36" i="10"/>
  <c r="AC37" i="10"/>
  <c r="AC38" i="10"/>
  <c r="AL45" i="13"/>
  <c r="AL61" i="13"/>
  <c r="S206" i="5"/>
  <c r="O206" i="5"/>
  <c r="K206" i="5"/>
  <c r="G206" i="5"/>
  <c r="F206" i="5"/>
  <c r="N206" i="5"/>
  <c r="V206" i="5"/>
  <c r="I187" i="11"/>
  <c r="I188" i="11"/>
  <c r="L237" i="12"/>
  <c r="L227" i="12"/>
  <c r="AB154" i="5"/>
  <c r="AB199" i="5" s="1"/>
  <c r="N192" i="5"/>
  <c r="O461" i="12"/>
  <c r="U33" i="4"/>
  <c r="U17" i="4"/>
  <c r="AB12" i="5"/>
  <c r="AB161" i="5" s="1"/>
  <c r="AB206" i="5" s="1"/>
  <c r="AB178" i="5"/>
  <c r="AA33" i="13"/>
  <c r="V117" i="5"/>
  <c r="L48" i="4"/>
  <c r="L40" i="4"/>
  <c r="V22" i="4"/>
  <c r="T30" i="4" s="1"/>
  <c r="Q30" i="4"/>
  <c r="I111" i="5"/>
  <c r="G116" i="5"/>
  <c r="G94" i="5"/>
  <c r="B95" i="5"/>
  <c r="J118" i="5"/>
  <c r="B96" i="5"/>
  <c r="H208" i="5"/>
  <c r="H184" i="5"/>
  <c r="H185" i="5"/>
  <c r="N183" i="5"/>
  <c r="N184" i="5"/>
  <c r="D180" i="5"/>
  <c r="H204" i="5"/>
  <c r="P204" i="5"/>
  <c r="L204" i="5"/>
  <c r="Q32" i="5"/>
  <c r="E160" i="5"/>
  <c r="E182" i="5" s="1"/>
  <c r="U32" i="5"/>
  <c r="M32" i="5"/>
  <c r="V76" i="5"/>
  <c r="V120" i="5" s="1"/>
  <c r="V162" i="5"/>
  <c r="V183" i="5" s="1"/>
  <c r="Z13" i="5"/>
  <c r="V34" i="5"/>
  <c r="AB20" i="5"/>
  <c r="X83" i="5"/>
  <c r="AJ5" i="10"/>
  <c r="L33" i="10"/>
  <c r="Q64" i="13"/>
  <c r="Q17" i="13"/>
  <c r="Q65" i="13" s="1"/>
  <c r="K380" i="12"/>
  <c r="Q72" i="5"/>
  <c r="Q93" i="5" s="1"/>
  <c r="Y51" i="5"/>
  <c r="AC51" i="5" s="1"/>
  <c r="U74" i="5"/>
  <c r="U118" i="5" s="1"/>
  <c r="Y53" i="5"/>
  <c r="AC53" i="5" s="1"/>
  <c r="Q119" i="5"/>
  <c r="F459" i="12"/>
  <c r="F234" i="12"/>
  <c r="G242" i="12"/>
  <c r="G228" i="12"/>
  <c r="F211" i="11"/>
  <c r="F212" i="11"/>
  <c r="F202" i="11"/>
  <c r="F231" i="11"/>
  <c r="F230" i="11"/>
  <c r="O460" i="12"/>
  <c r="AU22" i="9"/>
  <c r="AB158" i="5"/>
  <c r="AB180" i="5" s="1"/>
  <c r="S33" i="13"/>
  <c r="S49" i="13" s="1"/>
  <c r="AD48" i="13"/>
  <c r="E97" i="5"/>
  <c r="S191" i="5"/>
  <c r="L126" i="5"/>
  <c r="O127" i="5"/>
  <c r="G123" i="5"/>
  <c r="K46" i="4"/>
  <c r="P14" i="4"/>
  <c r="Q13" i="4"/>
  <c r="L37" i="4"/>
  <c r="L46" i="4"/>
  <c r="R37" i="4"/>
  <c r="U6" i="4"/>
  <c r="U14" i="4" s="1"/>
  <c r="R14" i="4"/>
  <c r="H125" i="5"/>
  <c r="H102" i="5"/>
  <c r="G92" i="5"/>
  <c r="S98" i="5"/>
  <c r="S99" i="5"/>
  <c r="W127" i="5"/>
  <c r="J184" i="5"/>
  <c r="J183" i="5"/>
  <c r="L210" i="5"/>
  <c r="P178" i="5"/>
  <c r="AB155" i="5"/>
  <c r="AB200" i="5" s="1"/>
  <c r="AB69" i="5"/>
  <c r="AA9" i="5"/>
  <c r="AA30" i="5" s="1"/>
  <c r="W30" i="5"/>
  <c r="E158" i="5"/>
  <c r="Q203" i="5" s="1"/>
  <c r="Q30" i="5"/>
  <c r="U125" i="5"/>
  <c r="AJ12" i="10"/>
  <c r="AH12" i="10"/>
  <c r="L48" i="13"/>
  <c r="L33" i="13"/>
  <c r="N44" i="13"/>
  <c r="N60" i="13"/>
  <c r="H348" i="12"/>
  <c r="H466" i="12"/>
  <c r="J349" i="12"/>
  <c r="J118" i="12"/>
  <c r="J472" i="12" s="1"/>
  <c r="F58" i="13"/>
  <c r="AT26" i="13"/>
  <c r="AL54" i="13"/>
  <c r="AL38" i="13"/>
  <c r="F121" i="5"/>
  <c r="F98" i="5"/>
  <c r="U104" i="5"/>
  <c r="X117" i="5"/>
  <c r="N179" i="5"/>
  <c r="N203" i="5"/>
  <c r="O209" i="5"/>
  <c r="E67" i="5"/>
  <c r="E153" i="5"/>
  <c r="E175" i="5" s="1"/>
  <c r="Q201" i="5"/>
  <c r="AB14" i="5"/>
  <c r="AB163" i="5" s="1"/>
  <c r="X163" i="5"/>
  <c r="Y14" i="5"/>
  <c r="U33" i="13"/>
  <c r="U64" i="13"/>
  <c r="Z39" i="13"/>
  <c r="Z55" i="13"/>
  <c r="K107" i="12"/>
  <c r="K392" i="12"/>
  <c r="K274" i="12"/>
  <c r="G427" i="12"/>
  <c r="G309" i="12"/>
  <c r="G231" i="12"/>
  <c r="G349" i="12" s="1"/>
  <c r="D61" i="2"/>
  <c r="D92" i="2"/>
  <c r="Y38" i="5"/>
  <c r="N469" i="12"/>
  <c r="G117" i="12"/>
  <c r="K49" i="13"/>
  <c r="X35" i="5"/>
  <c r="U31" i="4"/>
  <c r="D31" i="4"/>
  <c r="G15" i="4"/>
  <c r="X77" i="5"/>
  <c r="E100" i="5"/>
  <c r="Q123" i="5"/>
  <c r="N212" i="5"/>
  <c r="O31" i="13"/>
  <c r="O47" i="13" s="1"/>
  <c r="O33" i="13"/>
  <c r="R32" i="13"/>
  <c r="R39" i="13"/>
  <c r="R30" i="13"/>
  <c r="O335" i="12"/>
  <c r="O453" i="12"/>
  <c r="O436" i="12"/>
  <c r="O318" i="12"/>
  <c r="O314" i="12"/>
  <c r="O432" i="12"/>
  <c r="O466" i="12"/>
  <c r="J468" i="12"/>
  <c r="I227" i="12"/>
  <c r="M470" i="12"/>
  <c r="F354" i="12"/>
  <c r="V32" i="13"/>
  <c r="H46" i="4"/>
  <c r="M29" i="4"/>
  <c r="J13" i="4"/>
  <c r="J29" i="4"/>
  <c r="J37" i="4" s="1"/>
  <c r="H99" i="5"/>
  <c r="H100" i="5"/>
  <c r="L124" i="5"/>
  <c r="L101" i="5"/>
  <c r="Q111" i="5"/>
  <c r="N117" i="5"/>
  <c r="R90" i="5"/>
  <c r="X70" i="5"/>
  <c r="AB49" i="5"/>
  <c r="AB70" i="5" s="1"/>
  <c r="AB114" i="5" s="1"/>
  <c r="I201" i="5"/>
  <c r="I177" i="5"/>
  <c r="M183" i="5"/>
  <c r="J214" i="5"/>
  <c r="J190" i="5"/>
  <c r="J191" i="5"/>
  <c r="S179" i="5"/>
  <c r="S178" i="5"/>
  <c r="S202" i="5"/>
  <c r="S180" i="5"/>
  <c r="W67" i="5"/>
  <c r="W111" i="5" s="1"/>
  <c r="W160" i="5"/>
  <c r="AA11" i="5"/>
  <c r="AA160" i="5" s="1"/>
  <c r="AA182" i="5" s="1"/>
  <c r="G213" i="5"/>
  <c r="C189" i="5"/>
  <c r="AL20" i="10"/>
  <c r="W34" i="10"/>
  <c r="AH34" i="10" s="1"/>
  <c r="W48" i="10"/>
  <c r="Q62" i="13"/>
  <c r="AF17" i="13"/>
  <c r="AF15" i="13"/>
  <c r="AF63" i="13" s="1"/>
  <c r="E212" i="11"/>
  <c r="E231" i="11"/>
  <c r="J192" i="11"/>
  <c r="J191" i="11"/>
  <c r="AT9" i="13"/>
  <c r="F41" i="13"/>
  <c r="AL56" i="13"/>
  <c r="AL40" i="13"/>
  <c r="W227" i="9"/>
  <c r="X227" i="9" s="1"/>
  <c r="W174" i="9"/>
  <c r="X174" i="9" s="1"/>
  <c r="W224" i="9"/>
  <c r="X224" i="9" s="1"/>
  <c r="V177" i="5"/>
  <c r="R15" i="4"/>
  <c r="R31" i="4"/>
  <c r="R48" i="4" s="1"/>
  <c r="G127" i="5"/>
  <c r="G124" i="5"/>
  <c r="G101" i="5"/>
  <c r="F118" i="5"/>
  <c r="O113" i="5"/>
  <c r="S93" i="5"/>
  <c r="X71" i="5"/>
  <c r="AB50" i="5"/>
  <c r="AB71" i="5" s="1"/>
  <c r="AB115" i="5" s="1"/>
  <c r="T120" i="5"/>
  <c r="I203" i="5"/>
  <c r="J201" i="5"/>
  <c r="J178" i="5"/>
  <c r="M185" i="5"/>
  <c r="J188" i="5"/>
  <c r="L189" i="5"/>
  <c r="I25" i="5"/>
  <c r="X33" i="10"/>
  <c r="AD35" i="10"/>
  <c r="U62" i="13"/>
  <c r="U15" i="13"/>
  <c r="H342" i="12"/>
  <c r="H235" i="12"/>
  <c r="F52" i="13"/>
  <c r="AL16" i="13"/>
  <c r="AL53" i="13"/>
  <c r="AI64" i="13"/>
  <c r="AI48" i="13"/>
  <c r="E46" i="13"/>
  <c r="E62" i="13"/>
  <c r="B41" i="4"/>
  <c r="B42" i="4"/>
  <c r="K50" i="4"/>
  <c r="I206" i="5"/>
  <c r="AH32" i="10"/>
  <c r="AA65" i="13"/>
  <c r="F39" i="4"/>
  <c r="W155" i="5"/>
  <c r="W177" i="5" s="1"/>
  <c r="G125" i="5"/>
  <c r="G113" i="5"/>
  <c r="K95" i="5"/>
  <c r="N95" i="5"/>
  <c r="N96" i="5"/>
  <c r="F184" i="5"/>
  <c r="F183" i="5"/>
  <c r="G186" i="5"/>
  <c r="G185" i="5"/>
  <c r="L203" i="5"/>
  <c r="L179" i="5"/>
  <c r="N202" i="5"/>
  <c r="R212" i="5"/>
  <c r="Z6" i="5"/>
  <c r="V155" i="5"/>
  <c r="V176" i="5" s="1"/>
  <c r="V69" i="5"/>
  <c r="V113" i="5" s="1"/>
  <c r="X72" i="5"/>
  <c r="X94" i="5" s="1"/>
  <c r="AC138" i="5"/>
  <c r="AB159" i="5" s="1"/>
  <c r="AB204" i="5" s="1"/>
  <c r="X159" i="5"/>
  <c r="X204" i="5" s="1"/>
  <c r="AF39" i="10"/>
  <c r="Z40" i="10"/>
  <c r="AA41" i="10"/>
  <c r="J59" i="13"/>
  <c r="R42" i="13"/>
  <c r="T63" i="13"/>
  <c r="AD16" i="13"/>
  <c r="AH38" i="13"/>
  <c r="H211" i="5"/>
  <c r="D187" i="5"/>
  <c r="F214" i="11"/>
  <c r="F215" i="11"/>
  <c r="H227" i="11"/>
  <c r="H228" i="11"/>
  <c r="AJ15" i="13"/>
  <c r="AJ62" i="13"/>
  <c r="AL59" i="13"/>
  <c r="AT8" i="13"/>
  <c r="F40" i="13"/>
  <c r="G55" i="2"/>
  <c r="J24" i="2"/>
  <c r="G47" i="2"/>
  <c r="J16" i="2"/>
  <c r="O178" i="5"/>
  <c r="Y7" i="5"/>
  <c r="Q77" i="5"/>
  <c r="Q163" i="5"/>
  <c r="AB18" i="5"/>
  <c r="AB81" i="5" s="1"/>
  <c r="X39" i="5"/>
  <c r="I188" i="5"/>
  <c r="I212" i="5"/>
  <c r="B190" i="5"/>
  <c r="J45" i="13"/>
  <c r="O48" i="13"/>
  <c r="S48" i="13"/>
  <c r="AC17" i="13"/>
  <c r="AC15" i="13"/>
  <c r="BG6" i="9"/>
  <c r="AC61" i="5"/>
  <c r="Y62" i="5"/>
  <c r="AC62" i="5" s="1"/>
  <c r="M83" i="5"/>
  <c r="M104" i="5" s="1"/>
  <c r="Q97" i="5"/>
  <c r="F220" i="11"/>
  <c r="F232" i="11"/>
  <c r="X103" i="9"/>
  <c r="BG83" i="9"/>
  <c r="J124" i="5"/>
  <c r="O93" i="5"/>
  <c r="H186" i="5"/>
  <c r="H187" i="5"/>
  <c r="K179" i="5"/>
  <c r="J189" i="5"/>
  <c r="P179" i="5"/>
  <c r="Q210" i="5"/>
  <c r="O213" i="5"/>
  <c r="W72" i="5"/>
  <c r="AA51" i="5"/>
  <c r="AA32" i="10"/>
  <c r="AA33" i="10"/>
  <c r="Y38" i="10"/>
  <c r="AH22" i="10"/>
  <c r="AJ22" i="10"/>
  <c r="R41" i="13"/>
  <c r="H232" i="12"/>
  <c r="H237" i="12" s="1"/>
  <c r="K257" i="12"/>
  <c r="K375" i="12"/>
  <c r="S128" i="5"/>
  <c r="AC47" i="5"/>
  <c r="O175" i="5"/>
  <c r="G394" i="12"/>
  <c r="I203" i="11"/>
  <c r="H202" i="11"/>
  <c r="H230" i="11"/>
  <c r="J193" i="11"/>
  <c r="J229" i="11"/>
  <c r="AK62" i="13"/>
  <c r="AK46" i="13"/>
  <c r="AL44" i="13"/>
  <c r="H224" i="11"/>
  <c r="AU129" i="9"/>
  <c r="E50" i="4"/>
  <c r="H192" i="5"/>
  <c r="E47" i="4"/>
  <c r="F38" i="4"/>
  <c r="F100" i="5"/>
  <c r="M111" i="5"/>
  <c r="J127" i="5"/>
  <c r="P117" i="5"/>
  <c r="O100" i="5"/>
  <c r="N113" i="5"/>
  <c r="X82" i="5"/>
  <c r="X126" i="5" s="1"/>
  <c r="G183" i="5"/>
  <c r="G207" i="5"/>
  <c r="Q159" i="5"/>
  <c r="S213" i="5"/>
  <c r="B179" i="5"/>
  <c r="AE35" i="10"/>
  <c r="AD39" i="10"/>
  <c r="AB41" i="10"/>
  <c r="AF42" i="10"/>
  <c r="R52" i="13"/>
  <c r="R55" i="13"/>
  <c r="V36" i="13"/>
  <c r="U161" i="5"/>
  <c r="U75" i="5"/>
  <c r="F348" i="12"/>
  <c r="F466" i="12"/>
  <c r="E232" i="12"/>
  <c r="E468" i="12" s="1"/>
  <c r="G311" i="12"/>
  <c r="F236" i="12"/>
  <c r="F472" i="12" s="1"/>
  <c r="G271" i="12"/>
  <c r="J232" i="11"/>
  <c r="J220" i="11"/>
  <c r="I219" i="11"/>
  <c r="E193" i="11"/>
  <c r="AU265" i="9"/>
  <c r="AH15" i="10"/>
  <c r="AJ15" i="10"/>
  <c r="AN62" i="13"/>
  <c r="R188" i="5"/>
  <c r="X69" i="5"/>
  <c r="V54" i="13"/>
  <c r="V38" i="13"/>
  <c r="Z16" i="13"/>
  <c r="Z48" i="13" s="1"/>
  <c r="BG91" i="9"/>
  <c r="F458" i="12"/>
  <c r="E233" i="12"/>
  <c r="E351" i="12" s="1"/>
  <c r="I212" i="11"/>
  <c r="I213" i="11"/>
  <c r="H188" i="11"/>
  <c r="G174" i="11"/>
  <c r="C31" i="13"/>
  <c r="C47" i="13" s="1"/>
  <c r="C62" i="13"/>
  <c r="R126" i="5"/>
  <c r="T122" i="5"/>
  <c r="F212" i="5"/>
  <c r="G210" i="5"/>
  <c r="K190" i="5"/>
  <c r="O181" i="5"/>
  <c r="T203" i="5"/>
  <c r="X157" i="5"/>
  <c r="X178" i="5" s="1"/>
  <c r="W162" i="5"/>
  <c r="K208" i="5"/>
  <c r="Y33" i="10"/>
  <c r="AB33" i="10"/>
  <c r="AE34" i="10"/>
  <c r="Y35" i="10"/>
  <c r="AC36" i="10"/>
  <c r="AA37" i="10"/>
  <c r="AG37" i="10"/>
  <c r="Z42" i="10"/>
  <c r="L64" i="13"/>
  <c r="P48" i="13"/>
  <c r="S17" i="13"/>
  <c r="K289" i="12"/>
  <c r="K280" i="12"/>
  <c r="K412" i="12"/>
  <c r="BG251" i="9"/>
  <c r="U82" i="5"/>
  <c r="U103" i="5" s="1"/>
  <c r="N108" i="5"/>
  <c r="J219" i="11"/>
  <c r="F189" i="11"/>
  <c r="F188" i="11"/>
  <c r="F185" i="11"/>
  <c r="G181" i="11"/>
  <c r="G180" i="11"/>
  <c r="E15" i="13"/>
  <c r="AS14" i="13"/>
  <c r="X12" i="9"/>
  <c r="AT276" i="9"/>
  <c r="AU276" i="9" s="1"/>
  <c r="AT270" i="9"/>
  <c r="AU270" i="9" s="1"/>
  <c r="AT238" i="9"/>
  <c r="AU238" i="9" s="1"/>
  <c r="AT209" i="9"/>
  <c r="AU209" i="9" s="1"/>
  <c r="AT172" i="9"/>
  <c r="AU172" i="9" s="1"/>
  <c r="R32" i="4"/>
  <c r="U8" i="4"/>
  <c r="X43" i="5"/>
  <c r="AB22" i="5"/>
  <c r="AB43" i="5" s="1"/>
  <c r="O216" i="5"/>
  <c r="C192" i="5"/>
  <c r="AT20" i="13"/>
  <c r="AP40" i="13"/>
  <c r="M460" i="12"/>
  <c r="M117" i="12"/>
  <c r="M471" i="12" s="1"/>
  <c r="O391" i="12"/>
  <c r="O273" i="12"/>
  <c r="W70" i="5"/>
  <c r="W71" i="5"/>
  <c r="C180" i="5"/>
  <c r="P208" i="5"/>
  <c r="D188" i="5"/>
  <c r="AC35" i="10"/>
  <c r="AD36" i="10"/>
  <c r="AA39" i="10"/>
  <c r="AD41" i="10"/>
  <c r="L56" i="10"/>
  <c r="L49" i="10"/>
  <c r="N61" i="13"/>
  <c r="K64" i="13"/>
  <c r="N43" i="13"/>
  <c r="Y64" i="13"/>
  <c r="H465" i="12"/>
  <c r="H108" i="12"/>
  <c r="BG113" i="9"/>
  <c r="Q170" i="5"/>
  <c r="Q215" i="5" s="1"/>
  <c r="Q84" i="5"/>
  <c r="G360" i="12"/>
  <c r="G312" i="12"/>
  <c r="F218" i="11"/>
  <c r="F219" i="11"/>
  <c r="E196" i="11"/>
  <c r="J194" i="11"/>
  <c r="AR14" i="13"/>
  <c r="AR31" i="13"/>
  <c r="X77" i="9"/>
  <c r="AT170" i="9"/>
  <c r="AU170" i="9" s="1"/>
  <c r="AT155" i="9"/>
  <c r="AU155" i="9" s="1"/>
  <c r="AT188" i="9"/>
  <c r="AU188" i="9" s="1"/>
  <c r="AT205" i="9"/>
  <c r="AU205" i="9" s="1"/>
  <c r="AT246" i="9"/>
  <c r="AU246" i="9" s="1"/>
  <c r="AT271" i="9"/>
  <c r="AU271" i="9" s="1"/>
  <c r="AT156" i="9"/>
  <c r="AU156" i="9" s="1"/>
  <c r="AT168" i="9"/>
  <c r="AU168" i="9" s="1"/>
  <c r="AT201" i="9"/>
  <c r="AU201" i="9" s="1"/>
  <c r="AT220" i="9"/>
  <c r="AU220" i="9" s="1"/>
  <c r="AT268" i="9"/>
  <c r="AU268" i="9" s="1"/>
  <c r="AT285" i="9"/>
  <c r="AU285" i="9" s="1"/>
  <c r="AT177" i="9"/>
  <c r="AU177" i="9" s="1"/>
  <c r="AT243" i="9"/>
  <c r="AT254" i="9"/>
  <c r="AU254" i="9" s="1"/>
  <c r="AT257" i="9"/>
  <c r="AU257" i="9" s="1"/>
  <c r="AT281" i="9"/>
  <c r="AU281" i="9" s="1"/>
  <c r="AT252" i="9"/>
  <c r="AU252" i="9" s="1"/>
  <c r="AT230" i="9"/>
  <c r="AU230" i="9" s="1"/>
  <c r="AT265" i="9"/>
  <c r="AU37" i="9"/>
  <c r="BG265" i="9"/>
  <c r="L232" i="12"/>
  <c r="O365" i="12"/>
  <c r="R118" i="5"/>
  <c r="R123" i="5"/>
  <c r="S103" i="5"/>
  <c r="L114" i="5"/>
  <c r="K183" i="5"/>
  <c r="S198" i="5"/>
  <c r="I69" i="5"/>
  <c r="I90" i="5" s="1"/>
  <c r="Q179" i="5"/>
  <c r="M39" i="5"/>
  <c r="AG32" i="10"/>
  <c r="AC34" i="10"/>
  <c r="X39" i="10"/>
  <c r="X41" i="10"/>
  <c r="X42" i="10"/>
  <c r="N56" i="13"/>
  <c r="N42" i="13"/>
  <c r="T48" i="13"/>
  <c r="V60" i="13"/>
  <c r="AG47" i="13"/>
  <c r="K306" i="12"/>
  <c r="K298" i="12"/>
  <c r="O108" i="5"/>
  <c r="Y63" i="5"/>
  <c r="AC63" i="5" s="1"/>
  <c r="V166" i="5"/>
  <c r="V211" i="5" s="1"/>
  <c r="E116" i="12"/>
  <c r="F232" i="12"/>
  <c r="F350" i="12" s="1"/>
  <c r="G333" i="12"/>
  <c r="H223" i="11"/>
  <c r="E203" i="11"/>
  <c r="E180" i="11"/>
  <c r="J179" i="11"/>
  <c r="G175" i="11"/>
  <c r="G172" i="11"/>
  <c r="X4" i="9"/>
  <c r="X124" i="9"/>
  <c r="X65" i="9"/>
  <c r="X36" i="9"/>
  <c r="AT255" i="9"/>
  <c r="AU255" i="9" s="1"/>
  <c r="AT242" i="9"/>
  <c r="AU242" i="9" s="1"/>
  <c r="X43" i="10"/>
  <c r="L341" i="12"/>
  <c r="L234" i="12"/>
  <c r="L352" i="12" s="1"/>
  <c r="O283" i="12"/>
  <c r="O441" i="12"/>
  <c r="O421" i="12"/>
  <c r="O386" i="12"/>
  <c r="O404" i="12"/>
  <c r="O229" i="12"/>
  <c r="O465" i="12" s="1"/>
  <c r="K281" i="12"/>
  <c r="K112" i="12"/>
  <c r="K404" i="12"/>
  <c r="K365" i="12"/>
  <c r="BG82" i="9"/>
  <c r="BG78" i="9"/>
  <c r="BG74" i="9"/>
  <c r="BG70" i="9"/>
  <c r="BG39" i="9"/>
  <c r="BG35" i="9"/>
  <c r="BG27" i="9"/>
  <c r="BG19" i="9"/>
  <c r="BG15" i="9"/>
  <c r="BG11" i="9"/>
  <c r="BG169" i="9"/>
  <c r="F112" i="5"/>
  <c r="M75" i="5"/>
  <c r="P199" i="5"/>
  <c r="S192" i="5"/>
  <c r="F215" i="5"/>
  <c r="G310" i="12"/>
  <c r="E217" i="11"/>
  <c r="J209" i="11"/>
  <c r="J203" i="11"/>
  <c r="J198" i="11"/>
  <c r="E197" i="11"/>
  <c r="J196" i="11"/>
  <c r="I190" i="11"/>
  <c r="H185" i="11"/>
  <c r="E175" i="11"/>
  <c r="AL14" i="13"/>
  <c r="AL15" i="13" s="1"/>
  <c r="W145" i="9"/>
  <c r="X145" i="9" s="1"/>
  <c r="W141" i="9"/>
  <c r="W138" i="9"/>
  <c r="X138" i="9" s="1"/>
  <c r="X134" i="9"/>
  <c r="W131" i="9"/>
  <c r="X131" i="9" s="1"/>
  <c r="W128" i="9"/>
  <c r="X128" i="9" s="1"/>
  <c r="W123" i="9"/>
  <c r="X123" i="9" s="1"/>
  <c r="W118" i="9"/>
  <c r="X118" i="9" s="1"/>
  <c r="W114" i="9"/>
  <c r="X114" i="9" s="1"/>
  <c r="W110" i="9"/>
  <c r="X110" i="9" s="1"/>
  <c r="W106" i="9"/>
  <c r="X106" i="9" s="1"/>
  <c r="W102" i="9"/>
  <c r="W98" i="9"/>
  <c r="X98" i="9" s="1"/>
  <c r="W93" i="9"/>
  <c r="X93" i="9" s="1"/>
  <c r="W84" i="9"/>
  <c r="W66" i="9"/>
  <c r="X66" i="9" s="1"/>
  <c r="W61" i="9"/>
  <c r="X61" i="9" s="1"/>
  <c r="X51" i="9"/>
  <c r="W47" i="9"/>
  <c r="X47" i="9" s="1"/>
  <c r="W30" i="9"/>
  <c r="X30" i="9" s="1"/>
  <c r="AU124" i="9"/>
  <c r="AU115" i="9"/>
  <c r="BG214" i="9"/>
  <c r="G216" i="5"/>
  <c r="O338" i="12"/>
  <c r="O434" i="12"/>
  <c r="L235" i="12"/>
  <c r="M347" i="12"/>
  <c r="O252" i="12"/>
  <c r="I233" i="12"/>
  <c r="K288" i="12"/>
  <c r="K259" i="12"/>
  <c r="K335" i="12"/>
  <c r="K447" i="12"/>
  <c r="BG283" i="9"/>
  <c r="X68" i="5"/>
  <c r="X112" i="5" s="1"/>
  <c r="D116" i="12"/>
  <c r="D352" i="12" s="1"/>
  <c r="E117" i="12"/>
  <c r="E471" i="12" s="1"/>
  <c r="G328" i="12"/>
  <c r="G297" i="12"/>
  <c r="E216" i="11"/>
  <c r="I196" i="11"/>
  <c r="F194" i="11"/>
  <c r="H187" i="11"/>
  <c r="E181" i="11"/>
  <c r="F42" i="13"/>
  <c r="X229" i="9"/>
  <c r="X144" i="9"/>
  <c r="X137" i="9"/>
  <c r="X130" i="9"/>
  <c r="X28" i="9"/>
  <c r="W10" i="9"/>
  <c r="X10" i="9" s="1"/>
  <c r="W9" i="9"/>
  <c r="X9" i="9" s="1"/>
  <c r="W14" i="9"/>
  <c r="X14" i="9" s="1"/>
  <c r="W25" i="9"/>
  <c r="X25" i="9" s="1"/>
  <c r="W33" i="9"/>
  <c r="X33" i="9" s="1"/>
  <c r="W41" i="9"/>
  <c r="X41" i="9" s="1"/>
  <c r="W44" i="9"/>
  <c r="X44" i="9" s="1"/>
  <c r="W60" i="9"/>
  <c r="X60" i="9" s="1"/>
  <c r="W63" i="9"/>
  <c r="X63" i="9" s="1"/>
  <c r="W67" i="9"/>
  <c r="X67" i="9" s="1"/>
  <c r="W77" i="9"/>
  <c r="W87" i="9"/>
  <c r="X87" i="9" s="1"/>
  <c r="W94" i="9"/>
  <c r="X94" i="9" s="1"/>
  <c r="W101" i="9"/>
  <c r="X101" i="9" s="1"/>
  <c r="W115" i="9"/>
  <c r="X115" i="9" s="1"/>
  <c r="W122" i="9"/>
  <c r="X122" i="9" s="1"/>
  <c r="W125" i="9"/>
  <c r="W15" i="9"/>
  <c r="X15" i="9" s="1"/>
  <c r="W26" i="9"/>
  <c r="W34" i="9"/>
  <c r="X34" i="9" s="1"/>
  <c r="W38" i="9"/>
  <c r="X38" i="9" s="1"/>
  <c r="W42" i="9"/>
  <c r="X42" i="9" s="1"/>
  <c r="W54" i="9"/>
  <c r="X54" i="9" s="1"/>
  <c r="W64" i="9"/>
  <c r="X64" i="9" s="1"/>
  <c r="W68" i="9"/>
  <c r="X68" i="9" s="1"/>
  <c r="W71" i="9"/>
  <c r="X71" i="9" s="1"/>
  <c r="W78" i="9"/>
  <c r="X78" i="9" s="1"/>
  <c r="W88" i="9"/>
  <c r="X88" i="9" s="1"/>
  <c r="W91" i="9"/>
  <c r="X91" i="9" s="1"/>
  <c r="W95" i="9"/>
  <c r="X95" i="9" s="1"/>
  <c r="W109" i="9"/>
  <c r="X109" i="9" s="1"/>
  <c r="W119" i="9"/>
  <c r="X119" i="9" s="1"/>
  <c r="W126" i="9"/>
  <c r="X126" i="9" s="1"/>
  <c r="W27" i="9"/>
  <c r="X27" i="9" s="1"/>
  <c r="W31" i="9"/>
  <c r="X31" i="9" s="1"/>
  <c r="W35" i="9"/>
  <c r="X35" i="9" s="1"/>
  <c r="W46" i="9"/>
  <c r="X46" i="9" s="1"/>
  <c r="W58" i="9"/>
  <c r="X58" i="9" s="1"/>
  <c r="W65" i="9"/>
  <c r="W69" i="9"/>
  <c r="X69" i="9" s="1"/>
  <c r="W75" i="9"/>
  <c r="X75" i="9" s="1"/>
  <c r="W79" i="9"/>
  <c r="X79" i="9" s="1"/>
  <c r="W82" i="9"/>
  <c r="X82" i="9" s="1"/>
  <c r="W89" i="9"/>
  <c r="X89" i="9" s="1"/>
  <c r="W92" i="9"/>
  <c r="X92" i="9" s="1"/>
  <c r="W96" i="9"/>
  <c r="X96" i="9" s="1"/>
  <c r="W120" i="9"/>
  <c r="X120" i="9" s="1"/>
  <c r="W127" i="9"/>
  <c r="X127" i="9" s="1"/>
  <c r="AU139" i="9"/>
  <c r="Z43" i="10"/>
  <c r="AP42" i="13"/>
  <c r="L466" i="12"/>
  <c r="I115" i="12"/>
  <c r="I469" i="12" s="1"/>
  <c r="K334" i="12"/>
  <c r="K307" i="12"/>
  <c r="K299" i="12"/>
  <c r="K434" i="12"/>
  <c r="K394" i="12"/>
  <c r="BG96" i="9"/>
  <c r="Y50" i="5"/>
  <c r="AC50" i="5" s="1"/>
  <c r="Y60" i="5"/>
  <c r="Y52" i="5"/>
  <c r="AC52" i="5" s="1"/>
  <c r="U79" i="5"/>
  <c r="N211" i="5"/>
  <c r="G449" i="12"/>
  <c r="G440" i="12"/>
  <c r="D347" i="12"/>
  <c r="E222" i="11"/>
  <c r="F221" i="11"/>
  <c r="J212" i="11"/>
  <c r="E208" i="11"/>
  <c r="E206" i="11"/>
  <c r="H198" i="11"/>
  <c r="G197" i="11"/>
  <c r="G195" i="11"/>
  <c r="G186" i="11"/>
  <c r="I173" i="11"/>
  <c r="X143" i="9"/>
  <c r="W140" i="9"/>
  <c r="X140" i="9" s="1"/>
  <c r="W133" i="9"/>
  <c r="X133" i="9" s="1"/>
  <c r="X125" i="9"/>
  <c r="W121" i="9"/>
  <c r="X121" i="9" s="1"/>
  <c r="W86" i="9"/>
  <c r="X86" i="9" s="1"/>
  <c r="W59" i="9"/>
  <c r="X59" i="9" s="1"/>
  <c r="W55" i="9"/>
  <c r="X55" i="9" s="1"/>
  <c r="W50" i="9"/>
  <c r="W39" i="9"/>
  <c r="X39" i="9" s="1"/>
  <c r="W28" i="9"/>
  <c r="W22" i="9"/>
  <c r="X22" i="9" s="1"/>
  <c r="AU287" i="9"/>
  <c r="AU4" i="9"/>
  <c r="BG220" i="9"/>
  <c r="E42" i="4"/>
  <c r="K216" i="5"/>
  <c r="AP57" i="13"/>
  <c r="O442" i="12"/>
  <c r="O369" i="12"/>
  <c r="X113" i="9"/>
  <c r="X50" i="9"/>
  <c r="AU189" i="9"/>
  <c r="AU135" i="9"/>
  <c r="AU128" i="9"/>
  <c r="AU109" i="9"/>
  <c r="AU67" i="9"/>
  <c r="AU58" i="9"/>
  <c r="AT19" i="9"/>
  <c r="AU19" i="9" s="1"/>
  <c r="BG249" i="9"/>
  <c r="BG230" i="9"/>
  <c r="BG222" i="9"/>
  <c r="BG105" i="9"/>
  <c r="L42" i="4"/>
  <c r="AP53" i="13"/>
  <c r="O319" i="12"/>
  <c r="L465" i="12"/>
  <c r="O440" i="12"/>
  <c r="X84" i="9"/>
  <c r="AU141" i="9"/>
  <c r="AU130" i="9"/>
  <c r="AU108" i="9"/>
  <c r="AU99" i="9"/>
  <c r="AU61" i="9"/>
  <c r="AU50" i="9"/>
  <c r="AU10" i="9"/>
  <c r="AU12" i="9"/>
  <c r="AA43" i="10"/>
  <c r="AP60" i="13"/>
  <c r="AP61" i="13"/>
  <c r="M346" i="12"/>
  <c r="O450" i="12"/>
  <c r="O295" i="12"/>
  <c r="N349" i="12"/>
  <c r="O328" i="12"/>
  <c r="O313" i="12"/>
  <c r="O360" i="12"/>
  <c r="X104" i="9"/>
  <c r="X73" i="9"/>
  <c r="X56" i="9"/>
  <c r="AU210" i="9"/>
  <c r="AU133" i="9"/>
  <c r="AU116" i="9"/>
  <c r="AU84" i="9"/>
  <c r="AJ146" i="9"/>
  <c r="AU60" i="9"/>
  <c r="AT29" i="9"/>
  <c r="AU29" i="9" s="1"/>
  <c r="AT26" i="9"/>
  <c r="AU26" i="9" s="1"/>
  <c r="AT21" i="9"/>
  <c r="AU21" i="9" s="1"/>
  <c r="BG286" i="9"/>
  <c r="BG280" i="9"/>
  <c r="BG273" i="9"/>
  <c r="BG259" i="9"/>
  <c r="BG252" i="9"/>
  <c r="BG62" i="9"/>
  <c r="BG46" i="9"/>
  <c r="BG38" i="9"/>
  <c r="BG30" i="9"/>
  <c r="BG5" i="9"/>
  <c r="AD43" i="10"/>
  <c r="R33" i="4"/>
  <c r="F50" i="4"/>
  <c r="Y22" i="5"/>
  <c r="AM17" i="13"/>
  <c r="AQ17" i="13" s="1"/>
  <c r="O291" i="12"/>
  <c r="O267" i="12"/>
  <c r="O327" i="12"/>
  <c r="O426" i="12"/>
  <c r="L343" i="12"/>
  <c r="O277" i="12"/>
  <c r="O420" i="12"/>
  <c r="O274" i="12"/>
  <c r="O261" i="12"/>
  <c r="O253" i="12"/>
  <c r="AB203" i="5"/>
  <c r="AC167" i="5"/>
  <c r="AC39" i="5"/>
  <c r="E463" i="12"/>
  <c r="E345" i="12"/>
  <c r="V96" i="5"/>
  <c r="V97" i="5"/>
  <c r="R31" i="13"/>
  <c r="R33" i="13"/>
  <c r="M189" i="5"/>
  <c r="M213" i="5"/>
  <c r="V122" i="5"/>
  <c r="V100" i="5"/>
  <c r="AA27" i="5"/>
  <c r="AA155" i="5"/>
  <c r="AA69" i="5"/>
  <c r="J15" i="4"/>
  <c r="S7" i="4"/>
  <c r="J31" i="4"/>
  <c r="AB79" i="5"/>
  <c r="AB37" i="5"/>
  <c r="AP31" i="13"/>
  <c r="AP62" i="13"/>
  <c r="AT30" i="13"/>
  <c r="AP46" i="13"/>
  <c r="Q45" i="4"/>
  <c r="Q42" i="4"/>
  <c r="O348" i="12"/>
  <c r="M128" i="5"/>
  <c r="M107" i="5"/>
  <c r="AH36" i="10"/>
  <c r="Z73" i="5"/>
  <c r="Z159" i="5"/>
  <c r="T14" i="4"/>
  <c r="K120" i="5"/>
  <c r="K97" i="5"/>
  <c r="K98" i="5"/>
  <c r="J122" i="5"/>
  <c r="J100" i="5"/>
  <c r="F111" i="5"/>
  <c r="B89" i="5"/>
  <c r="AB113" i="5"/>
  <c r="F180" i="5"/>
  <c r="F203" i="5"/>
  <c r="F179" i="5"/>
  <c r="AB202" i="5"/>
  <c r="V108" i="5"/>
  <c r="V112" i="5"/>
  <c r="N119" i="12"/>
  <c r="N344" i="12"/>
  <c r="N109" i="12"/>
  <c r="N463" i="12" s="1"/>
  <c r="AT14" i="13"/>
  <c r="F15" i="13"/>
  <c r="F17" i="13"/>
  <c r="I472" i="12"/>
  <c r="AB38" i="5"/>
  <c r="AB80" i="5"/>
  <c r="AA49" i="13"/>
  <c r="U46" i="4"/>
  <c r="T125" i="5"/>
  <c r="T102" i="5"/>
  <c r="T103" i="5"/>
  <c r="AA29" i="5"/>
  <c r="AA157" i="5"/>
  <c r="X158" i="5"/>
  <c r="V158" i="5"/>
  <c r="W158" i="5"/>
  <c r="M204" i="5"/>
  <c r="I73" i="5"/>
  <c r="I159" i="5"/>
  <c r="Y10" i="5"/>
  <c r="W163" i="5"/>
  <c r="AA14" i="5"/>
  <c r="W77" i="5"/>
  <c r="W35" i="5"/>
  <c r="Y35" i="5"/>
  <c r="AC14" i="5"/>
  <c r="Y163" i="5"/>
  <c r="B185" i="5"/>
  <c r="N209" i="5"/>
  <c r="R209" i="5"/>
  <c r="V209" i="5"/>
  <c r="AD39" i="13"/>
  <c r="AD30" i="13"/>
  <c r="AD58" i="13"/>
  <c r="AD42" i="13"/>
  <c r="AD36" i="13"/>
  <c r="AD52" i="13"/>
  <c r="I232" i="12"/>
  <c r="I468" i="12" s="1"/>
  <c r="I467" i="12"/>
  <c r="I349" i="12"/>
  <c r="J341" i="12"/>
  <c r="J234" i="12"/>
  <c r="J352" i="12" s="1"/>
  <c r="J226" i="12"/>
  <c r="J459" i="12"/>
  <c r="J116" i="12"/>
  <c r="E77" i="5"/>
  <c r="AC211" i="5"/>
  <c r="V119" i="5"/>
  <c r="O233" i="12"/>
  <c r="O351" i="12" s="1"/>
  <c r="I471" i="12"/>
  <c r="I353" i="12"/>
  <c r="Y188" i="5"/>
  <c r="AC38" i="5"/>
  <c r="X191" i="5"/>
  <c r="Q195" i="5"/>
  <c r="Q194" i="5"/>
  <c r="Q193" i="5"/>
  <c r="O464" i="12"/>
  <c r="O346" i="12"/>
  <c r="AK47" i="13"/>
  <c r="AK63" i="13"/>
  <c r="E234" i="12"/>
  <c r="T49" i="13"/>
  <c r="T65" i="13"/>
  <c r="H350" i="12"/>
  <c r="H468" i="12"/>
  <c r="AH35" i="10"/>
  <c r="I37" i="4"/>
  <c r="I38" i="4"/>
  <c r="I46" i="4"/>
  <c r="I120" i="5"/>
  <c r="H95" i="5"/>
  <c r="H96" i="5"/>
  <c r="H118" i="5"/>
  <c r="T113" i="5"/>
  <c r="T90" i="5"/>
  <c r="T91" i="5"/>
  <c r="O187" i="5"/>
  <c r="O186" i="5"/>
  <c r="O210" i="5"/>
  <c r="O189" i="5"/>
  <c r="O188" i="5"/>
  <c r="O212" i="5"/>
  <c r="P213" i="5"/>
  <c r="P189" i="5"/>
  <c r="R180" i="5"/>
  <c r="R179" i="5"/>
  <c r="T187" i="5"/>
  <c r="T210" i="5"/>
  <c r="T186" i="5"/>
  <c r="B183" i="5"/>
  <c r="F207" i="5"/>
  <c r="N207" i="5"/>
  <c r="J207" i="5"/>
  <c r="R207" i="5"/>
  <c r="Q34" i="5"/>
  <c r="E162" i="5"/>
  <c r="M34" i="5"/>
  <c r="AE64" i="13"/>
  <c r="AE48" i="13"/>
  <c r="AO146" i="9"/>
  <c r="AL146" i="9"/>
  <c r="Y48" i="5"/>
  <c r="AC48" i="5" s="1"/>
  <c r="U69" i="5"/>
  <c r="U91" i="5" s="1"/>
  <c r="G114" i="12"/>
  <c r="V9" i="4"/>
  <c r="S33" i="4"/>
  <c r="S17" i="4"/>
  <c r="Z158" i="5"/>
  <c r="AA158" i="5"/>
  <c r="AB128" i="5"/>
  <c r="K178" i="5"/>
  <c r="K177" i="5"/>
  <c r="K201" i="5"/>
  <c r="AA64" i="13"/>
  <c r="AA48" i="13"/>
  <c r="AG49" i="13"/>
  <c r="H215" i="11"/>
  <c r="H216" i="11"/>
  <c r="H231" i="11"/>
  <c r="H232" i="11"/>
  <c r="H213" i="11"/>
  <c r="E186" i="11"/>
  <c r="E185" i="11"/>
  <c r="I181" i="11"/>
  <c r="I227" i="11"/>
  <c r="I228" i="11"/>
  <c r="AP33" i="13"/>
  <c r="M190" i="5"/>
  <c r="V93" i="5"/>
  <c r="G458" i="12"/>
  <c r="U30" i="4"/>
  <c r="K126" i="5"/>
  <c r="K103" i="5"/>
  <c r="I214" i="5"/>
  <c r="I190" i="5"/>
  <c r="N112" i="5"/>
  <c r="N89" i="5"/>
  <c r="G286" i="12"/>
  <c r="G223" i="12"/>
  <c r="X215" i="5"/>
  <c r="K63" i="13"/>
  <c r="M472" i="12"/>
  <c r="V94" i="5"/>
  <c r="V193" i="5"/>
  <c r="V192" i="5"/>
  <c r="V216" i="5"/>
  <c r="O458" i="12"/>
  <c r="O115" i="12"/>
  <c r="O108" i="12"/>
  <c r="M89" i="5"/>
  <c r="E347" i="12"/>
  <c r="AA206" i="5"/>
  <c r="S63" i="13"/>
  <c r="S47" i="13"/>
  <c r="Q175" i="5"/>
  <c r="Q176" i="5"/>
  <c r="K234" i="12"/>
  <c r="T13" i="4"/>
  <c r="T29" i="4"/>
  <c r="S5" i="4"/>
  <c r="G29" i="4"/>
  <c r="G103" i="5"/>
  <c r="G126" i="5"/>
  <c r="H97" i="5"/>
  <c r="H98" i="5"/>
  <c r="H120" i="5"/>
  <c r="T101" i="5"/>
  <c r="T124" i="5"/>
  <c r="C93" i="5"/>
  <c r="G115" i="5"/>
  <c r="C92" i="5"/>
  <c r="W115" i="5"/>
  <c r="S115" i="5"/>
  <c r="H33" i="13"/>
  <c r="H49" i="13" s="1"/>
  <c r="H31" i="13"/>
  <c r="H47" i="13" s="1"/>
  <c r="H62" i="13"/>
  <c r="I62" i="13"/>
  <c r="I15" i="13"/>
  <c r="I17" i="13"/>
  <c r="Z60" i="13"/>
  <c r="Z44" i="13"/>
  <c r="Z54" i="13"/>
  <c r="Z14" i="13"/>
  <c r="AD64" i="13"/>
  <c r="O471" i="12"/>
  <c r="W178" i="5"/>
  <c r="X102" i="5"/>
  <c r="Q47" i="4"/>
  <c r="Q38" i="4"/>
  <c r="L42" i="10"/>
  <c r="AJ14" i="10"/>
  <c r="L35" i="10"/>
  <c r="AH21" i="10"/>
  <c r="AJ21" i="10"/>
  <c r="N14" i="13"/>
  <c r="N37" i="13"/>
  <c r="N16" i="13"/>
  <c r="N64" i="13" s="1"/>
  <c r="AC31" i="13"/>
  <c r="AC62" i="13"/>
  <c r="AC46" i="13"/>
  <c r="AC33" i="13"/>
  <c r="O49" i="13"/>
  <c r="L117" i="5"/>
  <c r="L94" i="5"/>
  <c r="S199" i="5"/>
  <c r="W199" i="5"/>
  <c r="O199" i="5"/>
  <c r="K199" i="5"/>
  <c r="C176" i="5"/>
  <c r="C175" i="5"/>
  <c r="D114" i="12"/>
  <c r="D346" i="12"/>
  <c r="D464" i="12"/>
  <c r="D354" i="12"/>
  <c r="D472" i="12"/>
  <c r="G293" i="12"/>
  <c r="G411" i="12"/>
  <c r="G105" i="12"/>
  <c r="S49" i="4"/>
  <c r="N53" i="13"/>
  <c r="X206" i="5"/>
  <c r="X183" i="5"/>
  <c r="E465" i="12"/>
  <c r="Y40" i="5"/>
  <c r="Y168" i="5"/>
  <c r="Y82" i="5"/>
  <c r="K40" i="4"/>
  <c r="K48" i="4"/>
  <c r="Q37" i="4"/>
  <c r="J99" i="5"/>
  <c r="N124" i="5"/>
  <c r="N101" i="5"/>
  <c r="N102" i="5"/>
  <c r="J111" i="5"/>
  <c r="L93" i="5"/>
  <c r="K117" i="5"/>
  <c r="K94" i="5"/>
  <c r="J125" i="5"/>
  <c r="J103" i="5"/>
  <c r="S101" i="5"/>
  <c r="S124" i="5"/>
  <c r="B103" i="5"/>
  <c r="B102" i="5"/>
  <c r="Z126" i="5"/>
  <c r="G178" i="5"/>
  <c r="G202" i="5"/>
  <c r="P186" i="5"/>
  <c r="P210" i="5"/>
  <c r="P187" i="5"/>
  <c r="P190" i="5"/>
  <c r="P191" i="5"/>
  <c r="P214" i="5"/>
  <c r="S207" i="5"/>
  <c r="S183" i="5"/>
  <c r="S184" i="5"/>
  <c r="M69" i="5"/>
  <c r="M155" i="5"/>
  <c r="M27" i="5"/>
  <c r="Y6" i="5"/>
  <c r="W114" i="5"/>
  <c r="W92" i="5"/>
  <c r="U158" i="5"/>
  <c r="U72" i="5"/>
  <c r="E73" i="5"/>
  <c r="M31" i="5"/>
  <c r="Q31" i="5"/>
  <c r="L40" i="10"/>
  <c r="AH40" i="10" s="1"/>
  <c r="L54" i="10"/>
  <c r="J57" i="13"/>
  <c r="J41" i="13"/>
  <c r="P17" i="13"/>
  <c r="P15" i="13"/>
  <c r="P62" i="13"/>
  <c r="R54" i="13"/>
  <c r="R16" i="13"/>
  <c r="R64" i="13" s="1"/>
  <c r="R38" i="13"/>
  <c r="U154" i="5"/>
  <c r="U68" i="5"/>
  <c r="Y5" i="5"/>
  <c r="Z166" i="5"/>
  <c r="Z80" i="5"/>
  <c r="Z38" i="5"/>
  <c r="AC144" i="5"/>
  <c r="Z165" i="5" s="1"/>
  <c r="W165" i="5"/>
  <c r="G306" i="12"/>
  <c r="G424" i="12"/>
  <c r="G225" i="12"/>
  <c r="H177" i="11"/>
  <c r="H178" i="11"/>
  <c r="Y43" i="5"/>
  <c r="Z42" i="13"/>
  <c r="Z107" i="5"/>
  <c r="AC12" i="5"/>
  <c r="Y75" i="5"/>
  <c r="K65" i="13"/>
  <c r="G340" i="12"/>
  <c r="T64" i="13"/>
  <c r="N47" i="4"/>
  <c r="N38" i="4"/>
  <c r="C37" i="4"/>
  <c r="F46" i="4"/>
  <c r="M15" i="4"/>
  <c r="M31" i="4"/>
  <c r="J102" i="5"/>
  <c r="N90" i="5"/>
  <c r="M97" i="5"/>
  <c r="M120" i="5"/>
  <c r="P97" i="5"/>
  <c r="P120" i="5"/>
  <c r="P104" i="5"/>
  <c r="P105" i="5"/>
  <c r="P127" i="5"/>
  <c r="T99" i="5"/>
  <c r="T121" i="5"/>
  <c r="T98" i="5"/>
  <c r="V77" i="5"/>
  <c r="Z56" i="5"/>
  <c r="Q121" i="5"/>
  <c r="Q98" i="5"/>
  <c r="J182" i="5"/>
  <c r="J205" i="5"/>
  <c r="J181" i="5"/>
  <c r="N204" i="5"/>
  <c r="N180" i="5"/>
  <c r="V67" i="5"/>
  <c r="V111" i="5" s="1"/>
  <c r="V25" i="5"/>
  <c r="Z4" i="5"/>
  <c r="M25" i="5"/>
  <c r="Y4" i="5"/>
  <c r="M153" i="5"/>
  <c r="D178" i="5"/>
  <c r="H202" i="5"/>
  <c r="X202" i="5"/>
  <c r="D179" i="5"/>
  <c r="P202" i="5"/>
  <c r="T202" i="5"/>
  <c r="AA31" i="5"/>
  <c r="AA73" i="5"/>
  <c r="AA58" i="5"/>
  <c r="AA79" i="5" s="1"/>
  <c r="W79" i="5"/>
  <c r="D189" i="5"/>
  <c r="T213" i="5"/>
  <c r="Q168" i="5"/>
  <c r="Q82" i="5"/>
  <c r="C191" i="5"/>
  <c r="O214" i="5"/>
  <c r="K214" i="5"/>
  <c r="N125" i="5"/>
  <c r="H191" i="5"/>
  <c r="H214" i="5"/>
  <c r="P201" i="5"/>
  <c r="U183" i="5"/>
  <c r="U184" i="5"/>
  <c r="V41" i="13"/>
  <c r="V30" i="13"/>
  <c r="V53" i="13"/>
  <c r="V16" i="13"/>
  <c r="V14" i="13"/>
  <c r="AE17" i="13"/>
  <c r="AE15" i="13"/>
  <c r="AE63" i="13" s="1"/>
  <c r="AE62" i="13"/>
  <c r="AE46" i="13"/>
  <c r="K437" i="12"/>
  <c r="K319" i="12"/>
  <c r="K422" i="12"/>
  <c r="K106" i="12"/>
  <c r="K378" i="12"/>
  <c r="K260" i="12"/>
  <c r="AR146" i="9"/>
  <c r="C108" i="5"/>
  <c r="S119" i="5"/>
  <c r="C96" i="5"/>
  <c r="C97" i="5"/>
  <c r="Z108" i="5"/>
  <c r="S30" i="4"/>
  <c r="Q206" i="5"/>
  <c r="U48" i="4"/>
  <c r="Q202" i="5"/>
  <c r="X195" i="5"/>
  <c r="X194" i="5"/>
  <c r="X193" i="5"/>
  <c r="X216" i="5"/>
  <c r="AA171" i="5"/>
  <c r="Z171" i="5"/>
  <c r="N351" i="12"/>
  <c r="E49" i="13"/>
  <c r="D350" i="12"/>
  <c r="W89" i="5"/>
  <c r="W90" i="5"/>
  <c r="K111" i="12"/>
  <c r="AH30" i="13"/>
  <c r="F471" i="12"/>
  <c r="J89" i="5"/>
  <c r="U105" i="5"/>
  <c r="O119" i="5"/>
  <c r="O121" i="5"/>
  <c r="O98" i="5"/>
  <c r="P123" i="5"/>
  <c r="P100" i="5"/>
  <c r="P101" i="5"/>
  <c r="W101" i="5"/>
  <c r="W81" i="5"/>
  <c r="AA60" i="5"/>
  <c r="AA81" i="5" s="1"/>
  <c r="F189" i="5"/>
  <c r="F213" i="5"/>
  <c r="G214" i="5"/>
  <c r="G190" i="5"/>
  <c r="G191" i="5"/>
  <c r="H212" i="5"/>
  <c r="H188" i="5"/>
  <c r="H189" i="5"/>
  <c r="K204" i="5"/>
  <c r="O200" i="5"/>
  <c r="O177" i="5"/>
  <c r="V153" i="5"/>
  <c r="V208" i="5"/>
  <c r="V185" i="5"/>
  <c r="Q198" i="5"/>
  <c r="B176" i="5"/>
  <c r="B177" i="5"/>
  <c r="W78" i="5"/>
  <c r="AA15" i="5"/>
  <c r="W164" i="5"/>
  <c r="Y15" i="5"/>
  <c r="AC15" i="5" s="1"/>
  <c r="I78" i="5"/>
  <c r="I36" i="5"/>
  <c r="I165" i="5"/>
  <c r="I37" i="5"/>
  <c r="I79" i="5"/>
  <c r="E82" i="5"/>
  <c r="U40" i="5"/>
  <c r="I40" i="5"/>
  <c r="E168" i="5"/>
  <c r="M40" i="5"/>
  <c r="AC19" i="5"/>
  <c r="G49" i="13"/>
  <c r="L95" i="5"/>
  <c r="L96" i="5"/>
  <c r="G180" i="5"/>
  <c r="G181" i="5"/>
  <c r="AL10" i="10"/>
  <c r="AH10" i="10"/>
  <c r="W38" i="10"/>
  <c r="AH38" i="10" s="1"/>
  <c r="W52" i="10"/>
  <c r="X31" i="13"/>
  <c r="X33" i="13"/>
  <c r="X49" i="13" s="1"/>
  <c r="AD60" i="13"/>
  <c r="AD44" i="13"/>
  <c r="K428" i="12"/>
  <c r="K310" i="12"/>
  <c r="K397" i="12"/>
  <c r="K279" i="12"/>
  <c r="K360" i="12"/>
  <c r="K110" i="12"/>
  <c r="K346" i="12" s="1"/>
  <c r="K104" i="12"/>
  <c r="AS146" i="9"/>
  <c r="AQ146" i="9"/>
  <c r="BG54" i="9"/>
  <c r="F40" i="4"/>
  <c r="P195" i="5"/>
  <c r="P193" i="5"/>
  <c r="P194" i="5"/>
  <c r="P192" i="5"/>
  <c r="M202" i="5"/>
  <c r="U202" i="5"/>
  <c r="K225" i="12"/>
  <c r="K226" i="12" s="1"/>
  <c r="F109" i="12"/>
  <c r="F462" i="12"/>
  <c r="G107" i="12"/>
  <c r="I108" i="5"/>
  <c r="I105" i="5"/>
  <c r="K46" i="13"/>
  <c r="AH64" i="13"/>
  <c r="AH17" i="13"/>
  <c r="X62" i="13"/>
  <c r="L39" i="4"/>
  <c r="AB170" i="5"/>
  <c r="AA170" i="5"/>
  <c r="AB27" i="5"/>
  <c r="H39" i="4"/>
  <c r="H40" i="4"/>
  <c r="H48" i="4"/>
  <c r="N46" i="4"/>
  <c r="N37" i="4"/>
  <c r="J30" i="4"/>
  <c r="J14" i="4"/>
  <c r="F125" i="5"/>
  <c r="M99" i="5"/>
  <c r="M122" i="5"/>
  <c r="B93" i="5"/>
  <c r="N115" i="5"/>
  <c r="V115" i="5"/>
  <c r="P177" i="5"/>
  <c r="F182" i="5"/>
  <c r="F205" i="5"/>
  <c r="F181" i="5"/>
  <c r="J179" i="5"/>
  <c r="J203" i="5"/>
  <c r="J180" i="5"/>
  <c r="S188" i="5"/>
  <c r="S189" i="5"/>
  <c r="S212" i="5"/>
  <c r="AC132" i="5"/>
  <c r="AA153" i="5" s="1"/>
  <c r="W153" i="5"/>
  <c r="AA32" i="5"/>
  <c r="Z163" i="5"/>
  <c r="Z185" i="5" s="1"/>
  <c r="I163" i="5"/>
  <c r="I77" i="5"/>
  <c r="I35" i="5"/>
  <c r="AA19" i="5"/>
  <c r="W82" i="5"/>
  <c r="W40" i="5"/>
  <c r="W168" i="5"/>
  <c r="N214" i="5"/>
  <c r="B191" i="5"/>
  <c r="F214" i="5"/>
  <c r="R214" i="5"/>
  <c r="V214" i="5"/>
  <c r="S104" i="5"/>
  <c r="O91" i="5"/>
  <c r="O92" i="5"/>
  <c r="D101" i="5"/>
  <c r="D100" i="5"/>
  <c r="L123" i="5"/>
  <c r="AH4" i="10"/>
  <c r="W46" i="10"/>
  <c r="AD56" i="13"/>
  <c r="AD40" i="13"/>
  <c r="P216" i="5"/>
  <c r="Q40" i="4"/>
  <c r="AU6" i="9"/>
  <c r="I89" i="5"/>
  <c r="V43" i="13"/>
  <c r="K62" i="13"/>
  <c r="AA7" i="5"/>
  <c r="AG48" i="13"/>
  <c r="AL4" i="10"/>
  <c r="J46" i="4"/>
  <c r="W91" i="5"/>
  <c r="R30" i="4"/>
  <c r="Q31" i="4"/>
  <c r="T7" i="4"/>
  <c r="Q15" i="4"/>
  <c r="G104" i="5"/>
  <c r="S102" i="5"/>
  <c r="N91" i="5"/>
  <c r="H104" i="5"/>
  <c r="H127" i="5"/>
  <c r="H105" i="5"/>
  <c r="H94" i="5"/>
  <c r="H117" i="5"/>
  <c r="H115" i="5"/>
  <c r="H92" i="5"/>
  <c r="H93" i="5"/>
  <c r="J97" i="5"/>
  <c r="J120" i="5"/>
  <c r="M121" i="5"/>
  <c r="R111" i="5"/>
  <c r="R89" i="5"/>
  <c r="S113" i="5"/>
  <c r="S90" i="5"/>
  <c r="S91" i="5"/>
  <c r="R117" i="5"/>
  <c r="R95" i="5"/>
  <c r="R94" i="5"/>
  <c r="N123" i="5"/>
  <c r="J123" i="5"/>
  <c r="B101" i="5"/>
  <c r="R205" i="5"/>
  <c r="R182" i="5"/>
  <c r="R181" i="5"/>
  <c r="U76" i="5"/>
  <c r="U34" i="5"/>
  <c r="C185" i="5"/>
  <c r="C184" i="5"/>
  <c r="S208" i="5"/>
  <c r="R210" i="5"/>
  <c r="B186" i="5"/>
  <c r="B187" i="5"/>
  <c r="F210" i="5"/>
  <c r="X79" i="5"/>
  <c r="X165" i="5"/>
  <c r="V167" i="5"/>
  <c r="V81" i="5"/>
  <c r="Z18" i="5"/>
  <c r="V39" i="5"/>
  <c r="I41" i="5"/>
  <c r="E83" i="5"/>
  <c r="I127" i="5" s="1"/>
  <c r="M41" i="5"/>
  <c r="E169" i="5"/>
  <c r="U101" i="5"/>
  <c r="U123" i="5"/>
  <c r="U100" i="5"/>
  <c r="E40" i="4"/>
  <c r="E39" i="4"/>
  <c r="E48" i="4"/>
  <c r="N40" i="4"/>
  <c r="N39" i="4"/>
  <c r="F122" i="5"/>
  <c r="H113" i="5"/>
  <c r="H90" i="5"/>
  <c r="Q81" i="5"/>
  <c r="R115" i="5"/>
  <c r="R92" i="5"/>
  <c r="AA53" i="5"/>
  <c r="W74" i="5"/>
  <c r="X121" i="5"/>
  <c r="X98" i="5"/>
  <c r="O126" i="5"/>
  <c r="C103" i="5"/>
  <c r="C104" i="5"/>
  <c r="Z62" i="5"/>
  <c r="Z83" i="5" s="1"/>
  <c r="V83" i="5"/>
  <c r="M214" i="5"/>
  <c r="E69" i="5"/>
  <c r="Q113" i="5" s="1"/>
  <c r="E155" i="5"/>
  <c r="Q70" i="5"/>
  <c r="Q28" i="5"/>
  <c r="I71" i="5"/>
  <c r="I157" i="5"/>
  <c r="I29" i="5"/>
  <c r="W204" i="5"/>
  <c r="W212" i="5"/>
  <c r="V168" i="5"/>
  <c r="V82" i="5"/>
  <c r="X32" i="10"/>
  <c r="AH27" i="10"/>
  <c r="W55" i="10"/>
  <c r="I46" i="13"/>
  <c r="I33" i="13"/>
  <c r="I49" i="13" s="1"/>
  <c r="J32" i="13"/>
  <c r="J53" i="13"/>
  <c r="F128" i="5"/>
  <c r="F108" i="5"/>
  <c r="J199" i="5"/>
  <c r="F199" i="5"/>
  <c r="N199" i="5"/>
  <c r="B175" i="5"/>
  <c r="H210" i="11"/>
  <c r="H211" i="11"/>
  <c r="W193" i="5"/>
  <c r="W194" i="5"/>
  <c r="O459" i="12"/>
  <c r="R36" i="13"/>
  <c r="I126" i="5"/>
  <c r="I103" i="5"/>
  <c r="G102" i="5"/>
  <c r="F123" i="5"/>
  <c r="N118" i="5"/>
  <c r="S117" i="5"/>
  <c r="S94" i="5"/>
  <c r="V123" i="5"/>
  <c r="Z49" i="5"/>
  <c r="Z70" i="5" s="1"/>
  <c r="V70" i="5"/>
  <c r="S120" i="5"/>
  <c r="C98" i="5"/>
  <c r="Y58" i="5"/>
  <c r="AC58" i="5" s="1"/>
  <c r="L187" i="5"/>
  <c r="L186" i="5"/>
  <c r="S175" i="5"/>
  <c r="S204" i="5"/>
  <c r="B181" i="5"/>
  <c r="F204" i="5"/>
  <c r="R204" i="5"/>
  <c r="U159" i="5"/>
  <c r="U73" i="5"/>
  <c r="U31" i="5"/>
  <c r="B184" i="5"/>
  <c r="F208" i="5"/>
  <c r="N208" i="5"/>
  <c r="O17" i="13"/>
  <c r="O46" i="13"/>
  <c r="O15" i="13"/>
  <c r="O63" i="13" s="1"/>
  <c r="O62" i="13"/>
  <c r="I342" i="12"/>
  <c r="I460" i="12"/>
  <c r="K96" i="5"/>
  <c r="K119" i="5"/>
  <c r="O115" i="5"/>
  <c r="Q104" i="5"/>
  <c r="T204" i="5"/>
  <c r="T181" i="5"/>
  <c r="M208" i="5"/>
  <c r="Q169" i="5"/>
  <c r="Q41" i="5"/>
  <c r="Y20" i="5"/>
  <c r="AC20" i="5" s="1"/>
  <c r="L112" i="5"/>
  <c r="L107" i="5"/>
  <c r="T128" i="5"/>
  <c r="P128" i="5"/>
  <c r="R175" i="5"/>
  <c r="R199" i="5"/>
  <c r="R176" i="5"/>
  <c r="R206" i="5"/>
  <c r="J206" i="5"/>
  <c r="B182" i="5"/>
  <c r="H190" i="11"/>
  <c r="H189" i="11"/>
  <c r="AH58" i="13"/>
  <c r="AH42" i="13"/>
  <c r="Y55" i="5"/>
  <c r="AC55" i="5" s="1"/>
  <c r="M70" i="5"/>
  <c r="Y49" i="5"/>
  <c r="AC49" i="5" s="1"/>
  <c r="Y59" i="5"/>
  <c r="Y80" i="5" s="1"/>
  <c r="M80" i="5"/>
  <c r="X37" i="10"/>
  <c r="AJ7" i="10"/>
  <c r="AH7" i="10"/>
  <c r="R45" i="13"/>
  <c r="R61" i="13"/>
  <c r="Z61" i="13"/>
  <c r="J30" i="13"/>
  <c r="R53" i="13"/>
  <c r="R14" i="13"/>
  <c r="R46" i="13" s="1"/>
  <c r="K442" i="12"/>
  <c r="K324" i="12"/>
  <c r="K113" i="12"/>
  <c r="S108" i="5"/>
  <c r="S96" i="5"/>
  <c r="N107" i="5"/>
  <c r="AM31" i="13"/>
  <c r="AM46" i="13"/>
  <c r="AM62" i="13"/>
  <c r="M37" i="5"/>
  <c r="H47" i="4"/>
  <c r="F104" i="5"/>
  <c r="I125" i="5"/>
  <c r="I102" i="5"/>
  <c r="I101" i="5"/>
  <c r="H123" i="5"/>
  <c r="F99" i="5"/>
  <c r="F115" i="5"/>
  <c r="K90" i="5"/>
  <c r="K91" i="5"/>
  <c r="K127" i="5"/>
  <c r="K104" i="5"/>
  <c r="R125" i="5"/>
  <c r="R103" i="5"/>
  <c r="R102" i="5"/>
  <c r="W120" i="5"/>
  <c r="X120" i="5"/>
  <c r="C101" i="5"/>
  <c r="O123" i="5"/>
  <c r="S123" i="5"/>
  <c r="D103" i="5"/>
  <c r="P126" i="5"/>
  <c r="F185" i="5"/>
  <c r="F186" i="5"/>
  <c r="H179" i="5"/>
  <c r="H180" i="5"/>
  <c r="H203" i="5"/>
  <c r="G201" i="5"/>
  <c r="G177" i="5"/>
  <c r="L202" i="5"/>
  <c r="L178" i="5"/>
  <c r="K185" i="5"/>
  <c r="K184" i="5"/>
  <c r="V200" i="5"/>
  <c r="Z160" i="5"/>
  <c r="M160" i="5"/>
  <c r="M74" i="5"/>
  <c r="AB76" i="5"/>
  <c r="X78" i="5"/>
  <c r="X164" i="5"/>
  <c r="E188" i="5"/>
  <c r="Q212" i="5"/>
  <c r="AD61" i="13"/>
  <c r="AD45" i="13"/>
  <c r="M17" i="13"/>
  <c r="M65" i="13" s="1"/>
  <c r="M62" i="13"/>
  <c r="M46" i="13"/>
  <c r="M15" i="13"/>
  <c r="Z41" i="13"/>
  <c r="Z57" i="13"/>
  <c r="Z30" i="13"/>
  <c r="J233" i="12"/>
  <c r="J340" i="12"/>
  <c r="J108" i="12"/>
  <c r="J115" i="12"/>
  <c r="J458" i="12"/>
  <c r="AA54" i="5"/>
  <c r="AA75" i="5" s="1"/>
  <c r="W75" i="5"/>
  <c r="F182" i="11"/>
  <c r="F181" i="11"/>
  <c r="F228" i="11"/>
  <c r="F173" i="11"/>
  <c r="F174" i="11"/>
  <c r="P39" i="4"/>
  <c r="P29" i="4"/>
  <c r="P38" i="4" s="1"/>
  <c r="P13" i="4"/>
  <c r="P95" i="5"/>
  <c r="G120" i="5"/>
  <c r="K115" i="5"/>
  <c r="L127" i="5"/>
  <c r="L104" i="5"/>
  <c r="P116" i="5"/>
  <c r="D93" i="5"/>
  <c r="D98" i="5"/>
  <c r="L177" i="5"/>
  <c r="L201" i="5"/>
  <c r="L208" i="5"/>
  <c r="J187" i="5"/>
  <c r="J210" i="5"/>
  <c r="R178" i="5"/>
  <c r="R202" i="5"/>
  <c r="V157" i="5"/>
  <c r="Z8" i="5"/>
  <c r="V29" i="5"/>
  <c r="V74" i="5"/>
  <c r="V160" i="5"/>
  <c r="V32" i="5"/>
  <c r="X160" i="5"/>
  <c r="X74" i="5"/>
  <c r="AB11" i="5"/>
  <c r="I160" i="5"/>
  <c r="I74" i="5"/>
  <c r="I32" i="5"/>
  <c r="Y13" i="5"/>
  <c r="I162" i="5"/>
  <c r="S210" i="5"/>
  <c r="K210" i="5"/>
  <c r="X40" i="10"/>
  <c r="AL14" i="10"/>
  <c r="AH14" i="10"/>
  <c r="W56" i="10"/>
  <c r="W42" i="10"/>
  <c r="AH19" i="10"/>
  <c r="W47" i="10"/>
  <c r="J14" i="13"/>
  <c r="V40" i="13"/>
  <c r="V56" i="13"/>
  <c r="S89" i="5"/>
  <c r="S112" i="5"/>
  <c r="L120" i="5"/>
  <c r="P121" i="5"/>
  <c r="U92" i="5"/>
  <c r="D92" i="5"/>
  <c r="W181" i="5"/>
  <c r="I213" i="5"/>
  <c r="N176" i="5"/>
  <c r="N177" i="5"/>
  <c r="S177" i="5"/>
  <c r="S209" i="5"/>
  <c r="S185" i="5"/>
  <c r="S186" i="5"/>
  <c r="U210" i="5"/>
  <c r="C181" i="5"/>
  <c r="C182" i="5"/>
  <c r="AA83" i="5"/>
  <c r="X34" i="10"/>
  <c r="AG35" i="10"/>
  <c r="Z41" i="10"/>
  <c r="V58" i="13"/>
  <c r="V42" i="13"/>
  <c r="AB31" i="13"/>
  <c r="AB33" i="13"/>
  <c r="AB49" i="13" s="1"/>
  <c r="K403" i="12"/>
  <c r="K285" i="12"/>
  <c r="Y56" i="5"/>
  <c r="AC56" i="5" s="1"/>
  <c r="F461" i="12"/>
  <c r="F343" i="12"/>
  <c r="G418" i="12"/>
  <c r="G300" i="12"/>
  <c r="G265" i="12"/>
  <c r="G383" i="12"/>
  <c r="I174" i="11"/>
  <c r="AT24" i="13"/>
  <c r="F56" i="13"/>
  <c r="W177" i="9"/>
  <c r="X177" i="9" s="1"/>
  <c r="W187" i="9"/>
  <c r="X187" i="9" s="1"/>
  <c r="W152" i="9"/>
  <c r="X152" i="9" s="1"/>
  <c r="W203" i="9"/>
  <c r="X203" i="9" s="1"/>
  <c r="W238" i="9"/>
  <c r="X238" i="9" s="1"/>
  <c r="W267" i="9"/>
  <c r="X267" i="9" s="1"/>
  <c r="W288" i="9"/>
  <c r="X288" i="9" s="1"/>
  <c r="W160" i="9"/>
  <c r="X160" i="9" s="1"/>
  <c r="W171" i="9"/>
  <c r="X171" i="9" s="1"/>
  <c r="W192" i="9"/>
  <c r="X192" i="9" s="1"/>
  <c r="W202" i="9"/>
  <c r="X202" i="9" s="1"/>
  <c r="W206" i="9"/>
  <c r="X206" i="9" s="1"/>
  <c r="W210" i="9"/>
  <c r="X210" i="9" s="1"/>
  <c r="W241" i="9"/>
  <c r="X241" i="9" s="1"/>
  <c r="W259" i="9"/>
  <c r="X259" i="9" s="1"/>
  <c r="W264" i="9"/>
  <c r="X264" i="9" s="1"/>
  <c r="W283" i="9"/>
  <c r="X283" i="9" s="1"/>
  <c r="W178" i="9"/>
  <c r="X178" i="9" s="1"/>
  <c r="W185" i="9"/>
  <c r="X185" i="9" s="1"/>
  <c r="W230" i="9"/>
  <c r="X230" i="9" s="1"/>
  <c r="W249" i="9"/>
  <c r="X249" i="9" s="1"/>
  <c r="W274" i="9"/>
  <c r="X274" i="9" s="1"/>
  <c r="W200" i="9"/>
  <c r="X200" i="9" s="1"/>
  <c r="W219" i="9"/>
  <c r="X219" i="9" s="1"/>
  <c r="W281" i="9"/>
  <c r="X281" i="9" s="1"/>
  <c r="W155" i="9"/>
  <c r="X155" i="9" s="1"/>
  <c r="W170" i="9"/>
  <c r="X170" i="9" s="1"/>
  <c r="W209" i="9"/>
  <c r="X209" i="9" s="1"/>
  <c r="W217" i="9"/>
  <c r="X217" i="9" s="1"/>
  <c r="W248" i="9"/>
  <c r="X248" i="9" s="1"/>
  <c r="W235" i="9"/>
  <c r="X235" i="9" s="1"/>
  <c r="W270" i="9"/>
  <c r="X270" i="9" s="1"/>
  <c r="W168" i="9"/>
  <c r="X168" i="9" s="1"/>
  <c r="W232" i="9"/>
  <c r="X232" i="9" s="1"/>
  <c r="W153" i="9"/>
  <c r="X153" i="9" s="1"/>
  <c r="W163" i="9"/>
  <c r="X163" i="9" s="1"/>
  <c r="W195" i="9"/>
  <c r="X195" i="9" s="1"/>
  <c r="W262" i="9"/>
  <c r="X262" i="9" s="1"/>
  <c r="W266" i="9"/>
  <c r="X266" i="9" s="1"/>
  <c r="AP59" i="13"/>
  <c r="AP43" i="13"/>
  <c r="AO48" i="13"/>
  <c r="AO64" i="13"/>
  <c r="T116" i="5"/>
  <c r="X114" i="5"/>
  <c r="J209" i="5"/>
  <c r="Q204" i="5"/>
  <c r="T214" i="5"/>
  <c r="AA72" i="5"/>
  <c r="Y36" i="10"/>
  <c r="AJ18" i="10"/>
  <c r="L46" i="10"/>
  <c r="AH61" i="13"/>
  <c r="AH45" i="13"/>
  <c r="Y48" i="13"/>
  <c r="AF33" i="13"/>
  <c r="AF46" i="13"/>
  <c r="AH54" i="13"/>
  <c r="K364" i="12"/>
  <c r="K231" i="12"/>
  <c r="K321" i="12"/>
  <c r="K313" i="12"/>
  <c r="K431" i="12"/>
  <c r="K439" i="12"/>
  <c r="D115" i="12"/>
  <c r="D340" i="12"/>
  <c r="D235" i="12"/>
  <c r="D226" i="12"/>
  <c r="G331" i="12"/>
  <c r="AJ63" i="13"/>
  <c r="AJ47" i="13"/>
  <c r="AL57" i="13"/>
  <c r="AL41" i="13"/>
  <c r="F54" i="13"/>
  <c r="F38" i="13"/>
  <c r="X107" i="9"/>
  <c r="L43" i="10"/>
  <c r="AH29" i="10"/>
  <c r="AJ29" i="10"/>
  <c r="L57" i="10"/>
  <c r="S95" i="5"/>
  <c r="K111" i="5"/>
  <c r="J114" i="5"/>
  <c r="O111" i="5"/>
  <c r="O90" i="5"/>
  <c r="N122" i="5"/>
  <c r="R122" i="5"/>
  <c r="D95" i="5"/>
  <c r="X155" i="5"/>
  <c r="Y9" i="5"/>
  <c r="D181" i="5"/>
  <c r="D182" i="5"/>
  <c r="Q164" i="5"/>
  <c r="Q78" i="5"/>
  <c r="Y32" i="10"/>
  <c r="AF34" i="10"/>
  <c r="AE38" i="10"/>
  <c r="L38" i="10"/>
  <c r="AA42" i="10"/>
  <c r="AH25" i="10"/>
  <c r="N30" i="13"/>
  <c r="O64" i="13"/>
  <c r="Q48" i="13"/>
  <c r="W31" i="13"/>
  <c r="W46" i="13"/>
  <c r="J236" i="12"/>
  <c r="J343" i="12"/>
  <c r="J461" i="12"/>
  <c r="K311" i="12"/>
  <c r="K304" i="12"/>
  <c r="K296" i="12"/>
  <c r="K450" i="12"/>
  <c r="K332" i="12"/>
  <c r="J108" i="5"/>
  <c r="J107" i="5"/>
  <c r="J128" i="5"/>
  <c r="G199" i="5"/>
  <c r="I215" i="5"/>
  <c r="I191" i="5"/>
  <c r="G443" i="12"/>
  <c r="G307" i="12"/>
  <c r="G425" i="12"/>
  <c r="G419" i="12"/>
  <c r="G404" i="12"/>
  <c r="G386" i="12"/>
  <c r="G268" i="12"/>
  <c r="G218" i="11"/>
  <c r="G219" i="11"/>
  <c r="E176" i="11"/>
  <c r="E177" i="11"/>
  <c r="L36" i="10"/>
  <c r="AD38" i="10"/>
  <c r="AB39" i="10"/>
  <c r="Y41" i="10"/>
  <c r="V57" i="13"/>
  <c r="K312" i="12"/>
  <c r="K430" i="12"/>
  <c r="K229" i="12"/>
  <c r="K247" i="12"/>
  <c r="AK146" i="9"/>
  <c r="AA199" i="5"/>
  <c r="V165" i="5"/>
  <c r="G319" i="12"/>
  <c r="G279" i="12"/>
  <c r="G397" i="12"/>
  <c r="E220" i="11"/>
  <c r="J204" i="11"/>
  <c r="J205" i="11"/>
  <c r="AU88" i="9"/>
  <c r="AU74" i="9"/>
  <c r="BG225" i="9"/>
  <c r="Y37" i="10"/>
  <c r="Y40" i="10"/>
  <c r="AB42" i="10"/>
  <c r="P33" i="13"/>
  <c r="P49" i="13" s="1"/>
  <c r="P46" i="13"/>
  <c r="Y33" i="13"/>
  <c r="Y49" i="13" s="1"/>
  <c r="AB48" i="13"/>
  <c r="AB64" i="13"/>
  <c r="AG17" i="13"/>
  <c r="AG65" i="13" s="1"/>
  <c r="H118" i="12"/>
  <c r="H349" i="12"/>
  <c r="H467" i="12"/>
  <c r="I465" i="12"/>
  <c r="I347" i="12"/>
  <c r="I116" i="12"/>
  <c r="K253" i="12"/>
  <c r="K371" i="12"/>
  <c r="K419" i="12"/>
  <c r="K301" i="12"/>
  <c r="AP146" i="9"/>
  <c r="AA17" i="5"/>
  <c r="W166" i="5"/>
  <c r="E353" i="12"/>
  <c r="J184" i="11"/>
  <c r="J183" i="11"/>
  <c r="AC40" i="10"/>
  <c r="L41" i="10"/>
  <c r="AH41" i="10" s="1"/>
  <c r="J54" i="13"/>
  <c r="N38" i="13"/>
  <c r="P64" i="13"/>
  <c r="W17" i="13"/>
  <c r="W62" i="13"/>
  <c r="W15" i="13"/>
  <c r="Z38" i="13"/>
  <c r="AD54" i="13"/>
  <c r="K322" i="12"/>
  <c r="K440" i="12"/>
  <c r="K314" i="12"/>
  <c r="K432" i="12"/>
  <c r="K276" i="12"/>
  <c r="B107" i="5"/>
  <c r="AA84" i="5"/>
  <c r="D348" i="12"/>
  <c r="D466" i="12"/>
  <c r="H203" i="11"/>
  <c r="H204" i="11"/>
  <c r="I184" i="11"/>
  <c r="I185" i="11"/>
  <c r="H175" i="11"/>
  <c r="H176" i="11"/>
  <c r="AJ17" i="13"/>
  <c r="K269" i="12"/>
  <c r="H117" i="12"/>
  <c r="H460" i="12"/>
  <c r="K320" i="12"/>
  <c r="K438" i="12"/>
  <c r="K425" i="12"/>
  <c r="K388" i="12"/>
  <c r="S107" i="5"/>
  <c r="U108" i="5"/>
  <c r="E68" i="5"/>
  <c r="E107" i="5" s="1"/>
  <c r="G456" i="12"/>
  <c r="G338" i="12"/>
  <c r="G430" i="12"/>
  <c r="F116" i="12"/>
  <c r="G230" i="12"/>
  <c r="G303" i="12"/>
  <c r="G254" i="12"/>
  <c r="J200" i="11"/>
  <c r="G173" i="11"/>
  <c r="U28" i="4"/>
  <c r="D28" i="4"/>
  <c r="M43" i="5"/>
  <c r="M171" i="5"/>
  <c r="N459" i="12"/>
  <c r="N116" i="12"/>
  <c r="G35" i="2"/>
  <c r="G66" i="2"/>
  <c r="K424" i="12"/>
  <c r="G107" i="5"/>
  <c r="G108" i="5"/>
  <c r="D465" i="12"/>
  <c r="G320" i="12"/>
  <c r="G438" i="12"/>
  <c r="I201" i="11"/>
  <c r="E192" i="11"/>
  <c r="E191" i="11"/>
  <c r="O41" i="4"/>
  <c r="O42" i="4"/>
  <c r="E171" i="5"/>
  <c r="I216" i="5" s="1"/>
  <c r="I43" i="5"/>
  <c r="Y46" i="13"/>
  <c r="J117" i="12"/>
  <c r="J471" i="12" s="1"/>
  <c r="J342" i="12"/>
  <c r="K264" i="12"/>
  <c r="K413" i="12"/>
  <c r="K290" i="12"/>
  <c r="W84" i="5"/>
  <c r="E80" i="5"/>
  <c r="D341" i="12"/>
  <c r="G214" i="11"/>
  <c r="G215" i="11"/>
  <c r="AU83" i="9"/>
  <c r="AP39" i="13"/>
  <c r="AP55" i="13"/>
  <c r="O278" i="12"/>
  <c r="O396" i="12"/>
  <c r="J210" i="11"/>
  <c r="I197" i="11"/>
  <c r="J195" i="11"/>
  <c r="I175" i="11"/>
  <c r="AT5" i="13"/>
  <c r="AL30" i="13"/>
  <c r="AI33" i="13"/>
  <c r="AI49" i="13" s="1"/>
  <c r="X72" i="9"/>
  <c r="M42" i="4"/>
  <c r="I42" i="4"/>
  <c r="I41" i="4"/>
  <c r="O309" i="12"/>
  <c r="O427" i="12"/>
  <c r="O113" i="12"/>
  <c r="O114" i="12" s="1"/>
  <c r="O258" i="12"/>
  <c r="O376" i="12"/>
  <c r="O250" i="12"/>
  <c r="O368" i="12"/>
  <c r="I220" i="11"/>
  <c r="G208" i="11"/>
  <c r="G176" i="11"/>
  <c r="AT11" i="13"/>
  <c r="AT23" i="13"/>
  <c r="AU122" i="9"/>
  <c r="AO17" i="13"/>
  <c r="AS17" i="13" s="1"/>
  <c r="AO15" i="13"/>
  <c r="AN64" i="13"/>
  <c r="AN48" i="13"/>
  <c r="O223" i="12"/>
  <c r="O226" i="12" s="1"/>
  <c r="O248" i="12"/>
  <c r="O382" i="12"/>
  <c r="O408" i="12"/>
  <c r="O362" i="12"/>
  <c r="O437" i="12"/>
  <c r="J214" i="11"/>
  <c r="J215" i="11"/>
  <c r="H200" i="11"/>
  <c r="AQ16" i="13"/>
  <c r="X83" i="9"/>
  <c r="F193" i="5"/>
  <c r="F195" i="5"/>
  <c r="F194" i="5"/>
  <c r="I195" i="5"/>
  <c r="I193" i="5"/>
  <c r="I194" i="5"/>
  <c r="N343" i="12"/>
  <c r="N236" i="12"/>
  <c r="O451" i="12"/>
  <c r="O333" i="12"/>
  <c r="O447" i="12"/>
  <c r="O329" i="12"/>
  <c r="O325" i="12"/>
  <c r="O443" i="12"/>
  <c r="O383" i="12"/>
  <c r="O265" i="12"/>
  <c r="F204" i="11"/>
  <c r="F199" i="11"/>
  <c r="X141" i="9"/>
  <c r="X102" i="9"/>
  <c r="X49" i="9"/>
  <c r="J41" i="4"/>
  <c r="O330" i="12"/>
  <c r="O272" i="12"/>
  <c r="M342" i="12"/>
  <c r="M235" i="12"/>
  <c r="O337" i="12"/>
  <c r="O301" i="12"/>
  <c r="AU243" i="9"/>
  <c r="AU93" i="9"/>
  <c r="AU28" i="9"/>
  <c r="AU20" i="9"/>
  <c r="AE43" i="10"/>
  <c r="K42" i="4"/>
  <c r="G28" i="4"/>
  <c r="S4" i="4"/>
  <c r="V4" i="4" s="1"/>
  <c r="G193" i="5"/>
  <c r="G195" i="5"/>
  <c r="G194" i="5"/>
  <c r="AN17" i="13"/>
  <c r="M465" i="12"/>
  <c r="O312" i="12"/>
  <c r="O296" i="12"/>
  <c r="N461" i="12"/>
  <c r="O387" i="12"/>
  <c r="O359" i="12"/>
  <c r="X26" i="9"/>
  <c r="AU283" i="9"/>
  <c r="AU233" i="9"/>
  <c r="AU134" i="9"/>
  <c r="AU107" i="9"/>
  <c r="AU98" i="9"/>
  <c r="AU75" i="9"/>
  <c r="AU24" i="9"/>
  <c r="AH43" i="10"/>
  <c r="N50" i="4"/>
  <c r="N42" i="4"/>
  <c r="S194" i="5"/>
  <c r="S193" i="5"/>
  <c r="S195" i="5"/>
  <c r="S216" i="5"/>
  <c r="J195" i="5"/>
  <c r="J193" i="5"/>
  <c r="J194" i="5"/>
  <c r="AP52" i="13"/>
  <c r="AN15" i="13"/>
  <c r="AR15" i="13" s="1"/>
  <c r="L117" i="12"/>
  <c r="L471" i="12" s="1"/>
  <c r="L108" i="12"/>
  <c r="O289" i="12"/>
  <c r="O281" i="12"/>
  <c r="O266" i="12"/>
  <c r="N465" i="12"/>
  <c r="X19" i="9"/>
  <c r="AU273" i="9"/>
  <c r="AU132" i="9"/>
  <c r="AU35" i="9"/>
  <c r="BG158" i="9"/>
  <c r="B193" i="5"/>
  <c r="B195" i="5"/>
  <c r="B194" i="5"/>
  <c r="AT29" i="13"/>
  <c r="O406" i="12"/>
  <c r="O288" i="12"/>
  <c r="O321" i="12"/>
  <c r="O439" i="12"/>
  <c r="O285" i="12"/>
  <c r="O403" i="12"/>
  <c r="BG190" i="9"/>
  <c r="T28" i="4"/>
  <c r="L194" i="5"/>
  <c r="L193" i="5"/>
  <c r="L195" i="5"/>
  <c r="U194" i="5"/>
  <c r="U195" i="5"/>
  <c r="U193" i="5"/>
  <c r="O334" i="12"/>
  <c r="N458" i="12"/>
  <c r="O392" i="12"/>
  <c r="AT11" i="9"/>
  <c r="AU11" i="9" s="1"/>
  <c r="R194" i="5"/>
  <c r="R195" i="5"/>
  <c r="R193" i="5"/>
  <c r="H195" i="5"/>
  <c r="H194" i="5"/>
  <c r="H193" i="5"/>
  <c r="O193" i="5"/>
  <c r="O194" i="5"/>
  <c r="O195" i="5"/>
  <c r="W18" i="9"/>
  <c r="X18" i="9" s="1"/>
  <c r="W11" i="9"/>
  <c r="X11" i="9" s="1"/>
  <c r="AT18" i="9"/>
  <c r="AU18" i="9" s="1"/>
  <c r="AT13" i="9"/>
  <c r="AU13" i="9" s="1"/>
  <c r="N193" i="5"/>
  <c r="N194" i="5"/>
  <c r="N195" i="5"/>
  <c r="D194" i="5"/>
  <c r="D195" i="5"/>
  <c r="D193" i="5"/>
  <c r="C194" i="5"/>
  <c r="C193" i="5"/>
  <c r="C195" i="5"/>
  <c r="W20" i="9"/>
  <c r="X20" i="9" s="1"/>
  <c r="T194" i="5"/>
  <c r="T195" i="5"/>
  <c r="T193" i="5"/>
  <c r="W23" i="9"/>
  <c r="X23" i="9" s="1"/>
  <c r="W17" i="9"/>
  <c r="X17" i="9" s="1"/>
  <c r="AT16" i="9"/>
  <c r="AU16" i="9" s="1"/>
  <c r="K194" i="5"/>
  <c r="K195" i="5"/>
  <c r="K193" i="5"/>
  <c r="AB125" i="5" l="1"/>
  <c r="AB103" i="5"/>
  <c r="Z100" i="5"/>
  <c r="Z123" i="5"/>
  <c r="X127" i="5"/>
  <c r="X104" i="5"/>
  <c r="X105" i="5"/>
  <c r="C63" i="13"/>
  <c r="M123" i="5"/>
  <c r="AB171" i="5"/>
  <c r="AB216" i="5" s="1"/>
  <c r="Y165" i="5"/>
  <c r="E350" i="12"/>
  <c r="AB107" i="5"/>
  <c r="L350" i="12"/>
  <c r="L468" i="12"/>
  <c r="U16" i="4"/>
  <c r="U32" i="4"/>
  <c r="U49" i="4" s="1"/>
  <c r="S65" i="13"/>
  <c r="Q184" i="5"/>
  <c r="Q208" i="5"/>
  <c r="U47" i="13"/>
  <c r="U63" i="13"/>
  <c r="X91" i="5"/>
  <c r="G346" i="12"/>
  <c r="G464" i="12"/>
  <c r="AA63" i="13"/>
  <c r="AC32" i="5"/>
  <c r="AC74" i="5"/>
  <c r="AC118" i="5" s="1"/>
  <c r="AC160" i="5"/>
  <c r="AC205" i="5" s="1"/>
  <c r="M210" i="5"/>
  <c r="M187" i="5"/>
  <c r="M186" i="5"/>
  <c r="M463" i="12"/>
  <c r="M353" i="12"/>
  <c r="AL17" i="13"/>
  <c r="V187" i="5"/>
  <c r="M49" i="13"/>
  <c r="I198" i="5"/>
  <c r="M105" i="5"/>
  <c r="X103" i="5"/>
  <c r="V194" i="5"/>
  <c r="E237" i="12"/>
  <c r="N48" i="13"/>
  <c r="E180" i="5"/>
  <c r="AB116" i="5"/>
  <c r="V90" i="5"/>
  <c r="I351" i="12"/>
  <c r="R49" i="4"/>
  <c r="R40" i="4"/>
  <c r="Q205" i="5"/>
  <c r="Z69" i="5"/>
  <c r="Z155" i="5"/>
  <c r="Z27" i="5"/>
  <c r="E179" i="5"/>
  <c r="Z34" i="5"/>
  <c r="Z76" i="5"/>
  <c r="Z162" i="5"/>
  <c r="Z184" i="5" s="1"/>
  <c r="U41" i="4"/>
  <c r="U50" i="4"/>
  <c r="Y33" i="5"/>
  <c r="Y161" i="5"/>
  <c r="Y205" i="5"/>
  <c r="F344" i="12"/>
  <c r="F237" i="12"/>
  <c r="F227" i="12"/>
  <c r="F463" i="12" s="1"/>
  <c r="AH48" i="13"/>
  <c r="AB177" i="5"/>
  <c r="AB83" i="5"/>
  <c r="AB169" i="5"/>
  <c r="AB41" i="5"/>
  <c r="K118" i="12"/>
  <c r="O65" i="13"/>
  <c r="W94" i="5"/>
  <c r="AB176" i="5"/>
  <c r="AB33" i="5"/>
  <c r="AB93" i="5"/>
  <c r="U96" i="5"/>
  <c r="U119" i="5"/>
  <c r="I345" i="12"/>
  <c r="I463" i="12"/>
  <c r="X119" i="5"/>
  <c r="X97" i="5"/>
  <c r="X108" i="5"/>
  <c r="U216" i="5"/>
  <c r="W63" i="13"/>
  <c r="L353" i="12"/>
  <c r="AE47" i="13"/>
  <c r="AB78" i="5"/>
  <c r="AB92" i="5"/>
  <c r="V64" i="13"/>
  <c r="Z77" i="5"/>
  <c r="AB75" i="5"/>
  <c r="AD15" i="13"/>
  <c r="AD63" i="13" s="1"/>
  <c r="Q216" i="5"/>
  <c r="K233" i="12"/>
  <c r="AB91" i="5"/>
  <c r="E63" i="13"/>
  <c r="E47" i="13"/>
  <c r="U182" i="5"/>
  <c r="U206" i="5"/>
  <c r="W116" i="5"/>
  <c r="W93" i="5"/>
  <c r="W205" i="5"/>
  <c r="W182" i="5"/>
  <c r="U49" i="13"/>
  <c r="U65" i="13"/>
  <c r="Q192" i="5"/>
  <c r="L470" i="12"/>
  <c r="F468" i="12"/>
  <c r="F351" i="12"/>
  <c r="F469" i="12"/>
  <c r="M94" i="5"/>
  <c r="M93" i="5"/>
  <c r="M116" i="5"/>
  <c r="S14" i="4"/>
  <c r="V6" i="4"/>
  <c r="Y84" i="5"/>
  <c r="Y128" i="5" s="1"/>
  <c r="M203" i="5"/>
  <c r="AC60" i="5"/>
  <c r="AC81" i="5" s="1"/>
  <c r="Y81" i="5"/>
  <c r="Y125" i="5" s="1"/>
  <c r="X213" i="5"/>
  <c r="X190" i="5"/>
  <c r="X189" i="5"/>
  <c r="W176" i="5"/>
  <c r="W200" i="5"/>
  <c r="V195" i="5"/>
  <c r="AC22" i="5"/>
  <c r="Y171" i="5"/>
  <c r="Q107" i="5"/>
  <c r="Q108" i="5"/>
  <c r="Q105" i="5"/>
  <c r="Q128" i="5"/>
  <c r="Y156" i="5"/>
  <c r="Y201" i="5" s="1"/>
  <c r="AC7" i="5"/>
  <c r="AC70" i="5" s="1"/>
  <c r="AC114" i="5" s="1"/>
  <c r="M37" i="4"/>
  <c r="M46" i="4"/>
  <c r="AF47" i="13"/>
  <c r="Q49" i="13"/>
  <c r="AC8" i="5"/>
  <c r="Y157" i="5"/>
  <c r="Y71" i="5"/>
  <c r="Y115" i="5" s="1"/>
  <c r="Y29" i="5"/>
  <c r="G47" i="13"/>
  <c r="G63" i="13"/>
  <c r="AQ31" i="13"/>
  <c r="V207" i="5"/>
  <c r="AB36" i="5"/>
  <c r="Y28" i="5"/>
  <c r="Q94" i="5"/>
  <c r="V184" i="5"/>
  <c r="Z64" i="13"/>
  <c r="AD62" i="13"/>
  <c r="AB179" i="5"/>
  <c r="R41" i="4"/>
  <c r="R50" i="4"/>
  <c r="R42" i="4"/>
  <c r="K466" i="12"/>
  <c r="W207" i="5"/>
  <c r="W183" i="5"/>
  <c r="AL64" i="13"/>
  <c r="AL48" i="13"/>
  <c r="I91" i="5"/>
  <c r="L49" i="13"/>
  <c r="L65" i="13"/>
  <c r="K235" i="12"/>
  <c r="X107" i="5"/>
  <c r="G47" i="4"/>
  <c r="G233" i="12"/>
  <c r="O347" i="12"/>
  <c r="O232" i="12"/>
  <c r="X116" i="5"/>
  <c r="X93" i="5"/>
  <c r="P48" i="4"/>
  <c r="D39" i="4"/>
  <c r="D40" i="4"/>
  <c r="G48" i="4"/>
  <c r="AB35" i="5"/>
  <c r="AB77" i="5"/>
  <c r="AB121" i="5" s="1"/>
  <c r="E181" i="5"/>
  <c r="AB167" i="5"/>
  <c r="AB39" i="5"/>
  <c r="K349" i="12"/>
  <c r="X90" i="5"/>
  <c r="X113" i="5"/>
  <c r="U205" i="5"/>
  <c r="D38" i="4"/>
  <c r="M47" i="4"/>
  <c r="V16" i="4"/>
  <c r="V32" i="4"/>
  <c r="V49" i="4" s="1"/>
  <c r="AB162" i="5"/>
  <c r="AA162" i="5"/>
  <c r="J354" i="12"/>
  <c r="AC16" i="5"/>
  <c r="AC165" i="5" s="1"/>
  <c r="J351" i="12"/>
  <c r="AA74" i="5"/>
  <c r="Q116" i="5"/>
  <c r="M38" i="4"/>
  <c r="H63" i="13"/>
  <c r="AB102" i="5"/>
  <c r="AB90" i="5"/>
  <c r="M119" i="5"/>
  <c r="M108" i="5"/>
  <c r="H109" i="12"/>
  <c r="H463" i="12" s="1"/>
  <c r="H462" i="12"/>
  <c r="H119" i="12"/>
  <c r="H473" i="12" s="1"/>
  <c r="Q180" i="5"/>
  <c r="Q181" i="5"/>
  <c r="X92" i="5"/>
  <c r="X115" i="5"/>
  <c r="G467" i="12"/>
  <c r="D470" i="12"/>
  <c r="X184" i="5"/>
  <c r="X208" i="5"/>
  <c r="Z168" i="5"/>
  <c r="AB168" i="5"/>
  <c r="AC170" i="5"/>
  <c r="AC215" i="5" s="1"/>
  <c r="AC42" i="5"/>
  <c r="AC84" i="5"/>
  <c r="AC128" i="5" s="1"/>
  <c r="H344" i="12"/>
  <c r="K341" i="12"/>
  <c r="M355" i="12"/>
  <c r="AA123" i="5"/>
  <c r="O468" i="12"/>
  <c r="O350" i="12"/>
  <c r="AS15" i="13"/>
  <c r="AO63" i="13"/>
  <c r="W187" i="5"/>
  <c r="W211" i="5"/>
  <c r="M181" i="5"/>
  <c r="M205" i="5"/>
  <c r="M182" i="5"/>
  <c r="V92" i="5"/>
  <c r="V114" i="5"/>
  <c r="V91" i="5"/>
  <c r="M48" i="4"/>
  <c r="M39" i="4"/>
  <c r="W210" i="5"/>
  <c r="W186" i="5"/>
  <c r="U203" i="5"/>
  <c r="U179" i="5"/>
  <c r="Y189" i="5"/>
  <c r="Y213" i="5"/>
  <c r="G459" i="12"/>
  <c r="G116" i="12"/>
  <c r="G470" i="12" s="1"/>
  <c r="G108" i="12"/>
  <c r="U113" i="5"/>
  <c r="U90" i="5"/>
  <c r="M207" i="5"/>
  <c r="Q207" i="5"/>
  <c r="E184" i="5"/>
  <c r="E183" i="5"/>
  <c r="W184" i="5"/>
  <c r="W208" i="5"/>
  <c r="V203" i="5"/>
  <c r="V179" i="5"/>
  <c r="V180" i="5"/>
  <c r="Z117" i="5"/>
  <c r="Z94" i="5"/>
  <c r="Z95" i="5"/>
  <c r="K227" i="12"/>
  <c r="AP47" i="13"/>
  <c r="AT31" i="13"/>
  <c r="S15" i="4"/>
  <c r="S31" i="4"/>
  <c r="V7" i="4"/>
  <c r="AC125" i="5"/>
  <c r="AN65" i="13"/>
  <c r="AR17" i="13"/>
  <c r="N354" i="12"/>
  <c r="N472" i="12"/>
  <c r="AO49" i="13"/>
  <c r="AO65" i="13"/>
  <c r="AL65" i="13"/>
  <c r="M195" i="5"/>
  <c r="M193" i="5"/>
  <c r="M194" i="5"/>
  <c r="M216" i="5"/>
  <c r="M192" i="5"/>
  <c r="AA166" i="5"/>
  <c r="AA195" i="5" s="1"/>
  <c r="AA80" i="5"/>
  <c r="AA102" i="5" s="1"/>
  <c r="AA38" i="5"/>
  <c r="V210" i="5"/>
  <c r="V186" i="5"/>
  <c r="Q99" i="5"/>
  <c r="Q100" i="5"/>
  <c r="Q122" i="5"/>
  <c r="I181" i="5"/>
  <c r="I205" i="5"/>
  <c r="Z29" i="5"/>
  <c r="Z157" i="5"/>
  <c r="Z71" i="5"/>
  <c r="Z33" i="13"/>
  <c r="Z46" i="13"/>
  <c r="Z31" i="13"/>
  <c r="Z205" i="5"/>
  <c r="Z181" i="5"/>
  <c r="Z91" i="5"/>
  <c r="Z114" i="5"/>
  <c r="V189" i="5"/>
  <c r="V213" i="5"/>
  <c r="V190" i="5"/>
  <c r="Q114" i="5"/>
  <c r="Q91" i="5"/>
  <c r="Q92" i="5"/>
  <c r="U98" i="5"/>
  <c r="U97" i="5"/>
  <c r="U120" i="5"/>
  <c r="T31" i="4"/>
  <c r="T15" i="4"/>
  <c r="AB208" i="5"/>
  <c r="AB184" i="5"/>
  <c r="AB185" i="5"/>
  <c r="K236" i="12"/>
  <c r="K354" i="12" s="1"/>
  <c r="K343" i="12"/>
  <c r="X63" i="13"/>
  <c r="X47" i="13"/>
  <c r="E103" i="5"/>
  <c r="M126" i="5"/>
  <c r="AA36" i="5"/>
  <c r="AA78" i="5"/>
  <c r="AA164" i="5"/>
  <c r="Z98" i="5"/>
  <c r="Z99" i="5"/>
  <c r="Z121" i="5"/>
  <c r="Y119" i="5"/>
  <c r="Y96" i="5"/>
  <c r="Z210" i="5"/>
  <c r="Z186" i="5"/>
  <c r="Y70" i="5"/>
  <c r="AC47" i="13"/>
  <c r="AC63" i="13"/>
  <c r="AA203" i="5"/>
  <c r="AA179" i="5"/>
  <c r="AA180" i="5"/>
  <c r="O227" i="12"/>
  <c r="O237" i="12"/>
  <c r="O344" i="12"/>
  <c r="J344" i="12"/>
  <c r="J227" i="12"/>
  <c r="J237" i="12"/>
  <c r="Y77" i="5"/>
  <c r="Y31" i="5"/>
  <c r="Y159" i="5"/>
  <c r="Y73" i="5"/>
  <c r="AC10" i="5"/>
  <c r="X180" i="5"/>
  <c r="X203" i="5"/>
  <c r="X179" i="5"/>
  <c r="F65" i="13"/>
  <c r="F49" i="13"/>
  <c r="AT17" i="13"/>
  <c r="I182" i="5"/>
  <c r="K232" i="12"/>
  <c r="K350" i="12" s="1"/>
  <c r="AC188" i="5"/>
  <c r="AC212" i="5"/>
  <c r="AL63" i="13"/>
  <c r="AJ65" i="13"/>
  <c r="AJ49" i="13"/>
  <c r="N33" i="13"/>
  <c r="N31" i="13"/>
  <c r="N47" i="13" s="1"/>
  <c r="N46" i="13"/>
  <c r="Q185" i="5"/>
  <c r="Q209" i="5"/>
  <c r="Q186" i="5"/>
  <c r="AC59" i="5"/>
  <c r="AC80" i="5" s="1"/>
  <c r="AC102" i="5" s="1"/>
  <c r="J62" i="13"/>
  <c r="J15" i="13"/>
  <c r="J63" i="13" s="1"/>
  <c r="J17" i="13"/>
  <c r="J65" i="13" s="1"/>
  <c r="AB160" i="5"/>
  <c r="AB32" i="5"/>
  <c r="AB74" i="5"/>
  <c r="AB96" i="5" s="1"/>
  <c r="V202" i="5"/>
  <c r="V178" i="5"/>
  <c r="W119" i="5"/>
  <c r="W96" i="5"/>
  <c r="W97" i="5"/>
  <c r="M114" i="5"/>
  <c r="M92" i="5"/>
  <c r="M91" i="5"/>
  <c r="Y83" i="5"/>
  <c r="Y169" i="5"/>
  <c r="Y41" i="5"/>
  <c r="J64" i="13"/>
  <c r="J48" i="13"/>
  <c r="E176" i="5"/>
  <c r="E177" i="5"/>
  <c r="I200" i="5"/>
  <c r="Q200" i="5"/>
  <c r="U200" i="5"/>
  <c r="Z81" i="5"/>
  <c r="Z167" i="5"/>
  <c r="Z39" i="5"/>
  <c r="Q48" i="4"/>
  <c r="Q39" i="4"/>
  <c r="AA28" i="5"/>
  <c r="AA70" i="5"/>
  <c r="AA156" i="5"/>
  <c r="W189" i="5"/>
  <c r="W213" i="5"/>
  <c r="W190" i="5"/>
  <c r="Z208" i="5"/>
  <c r="M40" i="4"/>
  <c r="I100" i="5"/>
  <c r="I123" i="5"/>
  <c r="W99" i="5"/>
  <c r="W122" i="5"/>
  <c r="V198" i="5"/>
  <c r="V175" i="5"/>
  <c r="V46" i="13"/>
  <c r="V31" i="13"/>
  <c r="V33" i="13"/>
  <c r="V49" i="13" s="1"/>
  <c r="W123" i="5"/>
  <c r="W100" i="5"/>
  <c r="V98" i="5"/>
  <c r="V121" i="5"/>
  <c r="AC75" i="5"/>
  <c r="AC161" i="5"/>
  <c r="AC33" i="5"/>
  <c r="Y79" i="5"/>
  <c r="Y101" i="5" s="1"/>
  <c r="R48" i="13"/>
  <c r="M112" i="5"/>
  <c r="Z203" i="5"/>
  <c r="Z179" i="5"/>
  <c r="E470" i="12"/>
  <c r="E352" i="12"/>
  <c r="Y208" i="5"/>
  <c r="I204" i="5"/>
  <c r="I180" i="5"/>
  <c r="AA178" i="5"/>
  <c r="AA202" i="5"/>
  <c r="F63" i="13"/>
  <c r="AT15" i="13"/>
  <c r="F47" i="13"/>
  <c r="AA90" i="5"/>
  <c r="AA113" i="5"/>
  <c r="H471" i="12"/>
  <c r="H353" i="12"/>
  <c r="V103" i="5"/>
  <c r="V126" i="5"/>
  <c r="I184" i="5"/>
  <c r="I185" i="5"/>
  <c r="I208" i="5"/>
  <c r="W209" i="5"/>
  <c r="W185" i="5"/>
  <c r="G348" i="12"/>
  <c r="G235" i="12"/>
  <c r="X118" i="5"/>
  <c r="X95" i="5"/>
  <c r="X96" i="5"/>
  <c r="AA97" i="5"/>
  <c r="AA96" i="5"/>
  <c r="AA119" i="5"/>
  <c r="V125" i="5"/>
  <c r="V102" i="5"/>
  <c r="R47" i="4"/>
  <c r="R38" i="4"/>
  <c r="R39" i="4"/>
  <c r="AH46" i="13"/>
  <c r="AH31" i="13"/>
  <c r="AH62" i="13"/>
  <c r="AH33" i="13"/>
  <c r="AH49" i="13" s="1"/>
  <c r="I94" i="5"/>
  <c r="I117" i="5"/>
  <c r="AO47" i="13"/>
  <c r="X205" i="5"/>
  <c r="X181" i="5"/>
  <c r="M63" i="13"/>
  <c r="M47" i="13"/>
  <c r="W95" i="5"/>
  <c r="W118" i="5"/>
  <c r="E191" i="5"/>
  <c r="U214" i="5"/>
  <c r="E190" i="5"/>
  <c r="J38" i="4"/>
  <c r="J47" i="4"/>
  <c r="I210" i="5"/>
  <c r="I187" i="5"/>
  <c r="I186" i="5"/>
  <c r="K465" i="12"/>
  <c r="K116" i="12"/>
  <c r="K470" i="12" s="1"/>
  <c r="M198" i="5"/>
  <c r="M175" i="5"/>
  <c r="Y69" i="5"/>
  <c r="Y155" i="5"/>
  <c r="Y27" i="5"/>
  <c r="AC6" i="5"/>
  <c r="Y65" i="13"/>
  <c r="I63" i="13"/>
  <c r="I47" i="13"/>
  <c r="L119" i="12"/>
  <c r="L109" i="12"/>
  <c r="L344" i="12"/>
  <c r="L462" i="12"/>
  <c r="S28" i="4"/>
  <c r="S45" i="4" s="1"/>
  <c r="S12" i="4"/>
  <c r="O341" i="12"/>
  <c r="O234" i="12"/>
  <c r="W108" i="5"/>
  <c r="W105" i="5"/>
  <c r="W128" i="5"/>
  <c r="W107" i="5"/>
  <c r="U45" i="4"/>
  <c r="U42" i="4"/>
  <c r="K347" i="12"/>
  <c r="Y30" i="5"/>
  <c r="AC9" i="5"/>
  <c r="Y72" i="5"/>
  <c r="Y158" i="5"/>
  <c r="AC78" i="5"/>
  <c r="AC36" i="5"/>
  <c r="AC164" i="5"/>
  <c r="I207" i="5"/>
  <c r="I183" i="5"/>
  <c r="J469" i="12"/>
  <c r="X99" i="5"/>
  <c r="X122" i="5"/>
  <c r="AA165" i="5"/>
  <c r="U180" i="5"/>
  <c r="U204" i="5"/>
  <c r="U181" i="5"/>
  <c r="V104" i="5"/>
  <c r="V127" i="5"/>
  <c r="V105" i="5"/>
  <c r="AA118" i="5"/>
  <c r="AA95" i="5"/>
  <c r="X210" i="5"/>
  <c r="X187" i="5"/>
  <c r="X186" i="5"/>
  <c r="AA82" i="5"/>
  <c r="AA40" i="5"/>
  <c r="AA168" i="5"/>
  <c r="W198" i="5"/>
  <c r="W175" i="5"/>
  <c r="AB215" i="5"/>
  <c r="AB191" i="5"/>
  <c r="AB194" i="5"/>
  <c r="AB192" i="5"/>
  <c r="S47" i="4"/>
  <c r="S38" i="4"/>
  <c r="Y153" i="5"/>
  <c r="Y198" i="5" s="1"/>
  <c r="AC4" i="5"/>
  <c r="Y25" i="5"/>
  <c r="Y67" i="5"/>
  <c r="Y111" i="5" s="1"/>
  <c r="AI65" i="13"/>
  <c r="G343" i="12"/>
  <c r="G236" i="12"/>
  <c r="Y154" i="5"/>
  <c r="Y68" i="5"/>
  <c r="Y26" i="5"/>
  <c r="AC5" i="5"/>
  <c r="P65" i="13"/>
  <c r="G37" i="4"/>
  <c r="G46" i="4"/>
  <c r="G38" i="4"/>
  <c r="AB119" i="5"/>
  <c r="AP49" i="13"/>
  <c r="AT33" i="13"/>
  <c r="AP65" i="13"/>
  <c r="S41" i="4"/>
  <c r="S50" i="4"/>
  <c r="N345" i="12"/>
  <c r="K461" i="12"/>
  <c r="E99" i="5"/>
  <c r="U121" i="5"/>
  <c r="E98" i="5"/>
  <c r="T47" i="4"/>
  <c r="T38" i="4"/>
  <c r="AB100" i="5"/>
  <c r="AB123" i="5"/>
  <c r="T45" i="4"/>
  <c r="T42" i="4"/>
  <c r="J46" i="13"/>
  <c r="J31" i="13"/>
  <c r="J33" i="13"/>
  <c r="Q125" i="5"/>
  <c r="Q102" i="5"/>
  <c r="K114" i="12"/>
  <c r="K464" i="12"/>
  <c r="V28" i="4"/>
  <c r="V45" i="4" s="1"/>
  <c r="V12" i="4"/>
  <c r="D227" i="12"/>
  <c r="D237" i="12"/>
  <c r="D344" i="12"/>
  <c r="D462" i="12"/>
  <c r="P37" i="4"/>
  <c r="P46" i="4"/>
  <c r="I113" i="5"/>
  <c r="E91" i="5"/>
  <c r="E90" i="5"/>
  <c r="AB122" i="5"/>
  <c r="AB99" i="5"/>
  <c r="V48" i="13"/>
  <c r="Y210" i="5"/>
  <c r="Y187" i="5"/>
  <c r="AD31" i="13"/>
  <c r="AD47" i="13" s="1"/>
  <c r="AD33" i="13"/>
  <c r="AD49" i="13" s="1"/>
  <c r="AD46" i="13"/>
  <c r="AC77" i="5"/>
  <c r="AC35" i="5"/>
  <c r="AC163" i="5"/>
  <c r="AL46" i="13"/>
  <c r="AL31" i="13"/>
  <c r="AL47" i="13" s="1"/>
  <c r="AL62" i="13"/>
  <c r="AL33" i="13"/>
  <c r="AL49" i="13" s="1"/>
  <c r="P45" i="4"/>
  <c r="M45" i="4"/>
  <c r="D42" i="4"/>
  <c r="J45" i="4"/>
  <c r="D37" i="4"/>
  <c r="X209" i="5"/>
  <c r="X185" i="5"/>
  <c r="Q190" i="5"/>
  <c r="Q191" i="5"/>
  <c r="Q214" i="5"/>
  <c r="U117" i="5"/>
  <c r="U95" i="5"/>
  <c r="U94" i="5"/>
  <c r="W126" i="5"/>
  <c r="W103" i="5"/>
  <c r="W104" i="5"/>
  <c r="AA191" i="5"/>
  <c r="AA215" i="5"/>
  <c r="AC82" i="5"/>
  <c r="AC40" i="5"/>
  <c r="AC168" i="5"/>
  <c r="AA194" i="5"/>
  <c r="AA193" i="5"/>
  <c r="AA192" i="5"/>
  <c r="AA216" i="5"/>
  <c r="AA94" i="5"/>
  <c r="AA117" i="5"/>
  <c r="P47" i="13"/>
  <c r="P63" i="13"/>
  <c r="Z182" i="5"/>
  <c r="AB101" i="5"/>
  <c r="AB124" i="5"/>
  <c r="G42" i="4"/>
  <c r="G45" i="4"/>
  <c r="E193" i="5"/>
  <c r="E194" i="5"/>
  <c r="E195" i="5"/>
  <c r="E192" i="5"/>
  <c r="Y216" i="5"/>
  <c r="W65" i="13"/>
  <c r="W49" i="13"/>
  <c r="X177" i="5"/>
  <c r="X200" i="5"/>
  <c r="X176" i="5"/>
  <c r="D469" i="12"/>
  <c r="D351" i="12"/>
  <c r="AC79" i="5"/>
  <c r="AB63" i="13"/>
  <c r="AB47" i="13"/>
  <c r="AH42" i="10"/>
  <c r="Y76" i="5"/>
  <c r="Y34" i="5"/>
  <c r="Y162" i="5"/>
  <c r="V205" i="5"/>
  <c r="V181" i="5"/>
  <c r="V182" i="5"/>
  <c r="J109" i="12"/>
  <c r="J463" i="12" s="1"/>
  <c r="J119" i="12"/>
  <c r="J462" i="12"/>
  <c r="AB97" i="5"/>
  <c r="AB120" i="5"/>
  <c r="AB98" i="5"/>
  <c r="R62" i="13"/>
  <c r="R15" i="13"/>
  <c r="R63" i="13" s="1"/>
  <c r="R17" i="13"/>
  <c r="R65" i="13" s="1"/>
  <c r="J353" i="12"/>
  <c r="W195" i="5"/>
  <c r="I178" i="5"/>
  <c r="I179" i="5"/>
  <c r="I202" i="5"/>
  <c r="Z105" i="5"/>
  <c r="Z104" i="5"/>
  <c r="Z127" i="5"/>
  <c r="E105" i="5"/>
  <c r="U127" i="5"/>
  <c r="E104" i="5"/>
  <c r="X123" i="5"/>
  <c r="X100" i="5"/>
  <c r="X101" i="5"/>
  <c r="AT146" i="9"/>
  <c r="AU146" i="9" s="1"/>
  <c r="AA175" i="5"/>
  <c r="AA198" i="5"/>
  <c r="G118" i="12"/>
  <c r="G461" i="12"/>
  <c r="E189" i="5"/>
  <c r="U213" i="5"/>
  <c r="I99" i="5"/>
  <c r="I122" i="5"/>
  <c r="AA125" i="5"/>
  <c r="AE49" i="13"/>
  <c r="AE65" i="13"/>
  <c r="U207" i="5"/>
  <c r="Q103" i="5"/>
  <c r="Q126" i="5"/>
  <c r="U112" i="5"/>
  <c r="U89" i="5"/>
  <c r="U107" i="5"/>
  <c r="E94" i="5"/>
  <c r="M117" i="5"/>
  <c r="Q117" i="5"/>
  <c r="E95" i="5"/>
  <c r="M177" i="5"/>
  <c r="M200" i="5"/>
  <c r="M176" i="5"/>
  <c r="X182" i="5"/>
  <c r="AB108" i="5"/>
  <c r="AC65" i="13"/>
  <c r="AC49" i="13"/>
  <c r="N15" i="13"/>
  <c r="N17" i="13"/>
  <c r="N62" i="13"/>
  <c r="Z17" i="13"/>
  <c r="Z62" i="13"/>
  <c r="Z15" i="13"/>
  <c r="Z63" i="13" s="1"/>
  <c r="V5" i="4"/>
  <c r="S13" i="4"/>
  <c r="S29" i="4"/>
  <c r="O462" i="12"/>
  <c r="O119" i="12"/>
  <c r="O109" i="12"/>
  <c r="O463" i="12" s="1"/>
  <c r="AP63" i="13"/>
  <c r="V33" i="4"/>
  <c r="V17" i="4"/>
  <c r="AC13" i="5"/>
  <c r="G232" i="12"/>
  <c r="G350" i="12" s="1"/>
  <c r="I237" i="12"/>
  <c r="I350" i="12"/>
  <c r="W121" i="5"/>
  <c r="W98" i="5"/>
  <c r="N473" i="12"/>
  <c r="N355" i="12"/>
  <c r="V89" i="5"/>
  <c r="Q127" i="5"/>
  <c r="V99" i="5"/>
  <c r="R49" i="13"/>
  <c r="E89" i="5"/>
  <c r="I112" i="5"/>
  <c r="Q112" i="5"/>
  <c r="I95" i="5"/>
  <c r="I96" i="5"/>
  <c r="I118" i="5"/>
  <c r="Y124" i="5"/>
  <c r="AC41" i="5"/>
  <c r="AC169" i="5"/>
  <c r="AC83" i="5"/>
  <c r="AA105" i="5"/>
  <c r="AA128" i="5"/>
  <c r="AA108" i="5"/>
  <c r="AA107" i="5"/>
  <c r="K467" i="12"/>
  <c r="W188" i="5"/>
  <c r="AA205" i="5"/>
  <c r="AA181" i="5"/>
  <c r="Z195" i="5"/>
  <c r="Z193" i="5"/>
  <c r="Z216" i="5"/>
  <c r="Z192" i="5"/>
  <c r="Z124" i="5"/>
  <c r="Z101" i="5"/>
  <c r="I65" i="13"/>
  <c r="G341" i="12"/>
  <c r="G234" i="12"/>
  <c r="G226" i="12"/>
  <c r="G466" i="12"/>
  <c r="AA200" i="5"/>
  <c r="AA176" i="5"/>
  <c r="O467" i="12"/>
  <c r="O118" i="12"/>
  <c r="O349" i="12"/>
  <c r="Q124" i="5"/>
  <c r="E102" i="5"/>
  <c r="I124" i="5"/>
  <c r="E101" i="5"/>
  <c r="U124" i="5"/>
  <c r="F470" i="12"/>
  <c r="F352" i="12"/>
  <c r="H472" i="12"/>
  <c r="H354" i="12"/>
  <c r="D471" i="12"/>
  <c r="D353" i="12"/>
  <c r="AA127" i="5"/>
  <c r="AA104" i="5"/>
  <c r="V212" i="5"/>
  <c r="V188" i="5"/>
  <c r="Z211" i="5"/>
  <c r="Z187" i="5"/>
  <c r="H65" i="13"/>
  <c r="AB165" i="5"/>
  <c r="AN47" i="13"/>
  <c r="AN63" i="13"/>
  <c r="N470" i="12"/>
  <c r="N352" i="12"/>
  <c r="I470" i="12"/>
  <c r="I352" i="12"/>
  <c r="W47" i="13"/>
  <c r="AF49" i="13"/>
  <c r="AF65" i="13"/>
  <c r="AA116" i="5"/>
  <c r="AA93" i="5"/>
  <c r="U126" i="5"/>
  <c r="V118" i="5"/>
  <c r="V95" i="5"/>
  <c r="M95" i="5"/>
  <c r="M118" i="5"/>
  <c r="M96" i="5"/>
  <c r="AM47" i="13"/>
  <c r="AM63" i="13"/>
  <c r="M124" i="5"/>
  <c r="M101" i="5"/>
  <c r="M102" i="5"/>
  <c r="I93" i="5"/>
  <c r="I92" i="5"/>
  <c r="I115" i="5"/>
  <c r="I98" i="5"/>
  <c r="I121" i="5"/>
  <c r="K108" i="12"/>
  <c r="K344" i="12" s="1"/>
  <c r="K115" i="12"/>
  <c r="K469" i="12" s="1"/>
  <c r="K458" i="12"/>
  <c r="Y78" i="5"/>
  <c r="Y164" i="5"/>
  <c r="Y186" i="5" s="1"/>
  <c r="Y36" i="5"/>
  <c r="W125" i="5"/>
  <c r="W102" i="5"/>
  <c r="K460" i="12"/>
  <c r="K117" i="12"/>
  <c r="K342" i="12"/>
  <c r="V62" i="13"/>
  <c r="V15" i="13"/>
  <c r="V63" i="13" s="1"/>
  <c r="V17" i="13"/>
  <c r="Q213" i="5"/>
  <c r="Q189" i="5"/>
  <c r="Z153" i="5"/>
  <c r="Z67" i="5"/>
  <c r="Z25" i="5"/>
  <c r="Y102" i="5"/>
  <c r="U175" i="5"/>
  <c r="U176" i="5"/>
  <c r="U199" i="5"/>
  <c r="U116" i="5"/>
  <c r="U93" i="5"/>
  <c r="M90" i="5"/>
  <c r="M113" i="5"/>
  <c r="AB65" i="13"/>
  <c r="Y103" i="5"/>
  <c r="Y126" i="5"/>
  <c r="D468" i="12"/>
  <c r="D119" i="12"/>
  <c r="D473" i="12" s="1"/>
  <c r="T46" i="4"/>
  <c r="T37" i="4"/>
  <c r="O469" i="12"/>
  <c r="U47" i="4"/>
  <c r="U39" i="4"/>
  <c r="U38" i="4"/>
  <c r="J470" i="12"/>
  <c r="AA77" i="5"/>
  <c r="AA163" i="5"/>
  <c r="AA35" i="5"/>
  <c r="W203" i="5"/>
  <c r="W179" i="5"/>
  <c r="W180" i="5"/>
  <c r="U37" i="4"/>
  <c r="AN49" i="13"/>
  <c r="M127" i="5"/>
  <c r="Z180" i="5"/>
  <c r="Z204" i="5"/>
  <c r="J48" i="4"/>
  <c r="J39" i="4"/>
  <c r="J40" i="4"/>
  <c r="X65" i="13"/>
  <c r="AB212" i="5" l="1"/>
  <c r="AB188" i="5"/>
  <c r="AB214" i="5"/>
  <c r="AB190" i="5"/>
  <c r="Y182" i="5"/>
  <c r="Y206" i="5"/>
  <c r="Z194" i="5"/>
  <c r="AC37" i="5"/>
  <c r="AB195" i="5"/>
  <c r="Y108" i="5"/>
  <c r="Y178" i="5"/>
  <c r="Y202" i="5"/>
  <c r="V30" i="4"/>
  <c r="V47" i="4" s="1"/>
  <c r="V14" i="4"/>
  <c r="AB127" i="5"/>
  <c r="AB104" i="5"/>
  <c r="AB105" i="5"/>
  <c r="Z200" i="5"/>
  <c r="Z177" i="5"/>
  <c r="Z176" i="5"/>
  <c r="J47" i="13"/>
  <c r="AB193" i="5"/>
  <c r="AC157" i="5"/>
  <c r="AC29" i="5"/>
  <c r="AC71" i="5"/>
  <c r="Z113" i="5"/>
  <c r="Z90" i="5"/>
  <c r="E355" i="12"/>
  <c r="E473" i="12"/>
  <c r="O355" i="12"/>
  <c r="Z207" i="5"/>
  <c r="Z183" i="5"/>
  <c r="N49" i="13"/>
  <c r="Z213" i="5"/>
  <c r="Z190" i="5"/>
  <c r="AA183" i="5"/>
  <c r="AA207" i="5"/>
  <c r="H345" i="12"/>
  <c r="Y195" i="5"/>
  <c r="Y192" i="5"/>
  <c r="F355" i="12"/>
  <c r="F473" i="12"/>
  <c r="Z120" i="5"/>
  <c r="Z97" i="5"/>
  <c r="G351" i="12"/>
  <c r="G469" i="12"/>
  <c r="J473" i="12"/>
  <c r="G354" i="12"/>
  <c r="F345" i="12"/>
  <c r="AB207" i="5"/>
  <c r="AB183" i="5"/>
  <c r="AC43" i="5"/>
  <c r="AC171" i="5"/>
  <c r="U40" i="4"/>
  <c r="AB213" i="5"/>
  <c r="AB189" i="5"/>
  <c r="Z65" i="13"/>
  <c r="AC156" i="5"/>
  <c r="AC201" i="5" s="1"/>
  <c r="AC28" i="5"/>
  <c r="H355" i="12"/>
  <c r="AC119" i="5"/>
  <c r="AC96" i="5"/>
  <c r="AC108" i="5"/>
  <c r="AA208" i="5"/>
  <c r="AA184" i="5"/>
  <c r="K468" i="12"/>
  <c r="AA122" i="5"/>
  <c r="AA99" i="5"/>
  <c r="AA124" i="5"/>
  <c r="AA101" i="5"/>
  <c r="V15" i="4"/>
  <c r="V31" i="4"/>
  <c r="AC162" i="5"/>
  <c r="AC76" i="5"/>
  <c r="AC34" i="5"/>
  <c r="Y207" i="5"/>
  <c r="Y183" i="5"/>
  <c r="Y194" i="5"/>
  <c r="D345" i="12"/>
  <c r="D463" i="12"/>
  <c r="AC158" i="5"/>
  <c r="AC72" i="5"/>
  <c r="AC30" i="5"/>
  <c r="L473" i="12"/>
  <c r="L355" i="12"/>
  <c r="Y123" i="5"/>
  <c r="Y100" i="5"/>
  <c r="J355" i="12"/>
  <c r="T40" i="4"/>
  <c r="T39" i="4"/>
  <c r="T48" i="4"/>
  <c r="V65" i="13"/>
  <c r="AC214" i="5"/>
  <c r="AC190" i="5"/>
  <c r="AC191" i="5"/>
  <c r="V29" i="4"/>
  <c r="V13" i="4"/>
  <c r="AC26" i="5"/>
  <c r="AC154" i="5"/>
  <c r="AC68" i="5"/>
  <c r="AA126" i="5"/>
  <c r="AA103" i="5"/>
  <c r="O352" i="12"/>
  <c r="O470" i="12"/>
  <c r="V47" i="13"/>
  <c r="AB118" i="5"/>
  <c r="AB95" i="5"/>
  <c r="J345" i="12"/>
  <c r="Z115" i="5"/>
  <c r="Z92" i="5"/>
  <c r="Z93" i="5"/>
  <c r="K237" i="12"/>
  <c r="AC73" i="5"/>
  <c r="AC31" i="5"/>
  <c r="AC159" i="5"/>
  <c r="AA209" i="5"/>
  <c r="AA185" i="5"/>
  <c r="G237" i="12"/>
  <c r="G344" i="12"/>
  <c r="G227" i="12"/>
  <c r="I355" i="12"/>
  <c r="I473" i="12"/>
  <c r="Y199" i="5"/>
  <c r="Y175" i="5"/>
  <c r="Y193" i="5"/>
  <c r="AC27" i="5"/>
  <c r="AC155" i="5"/>
  <c r="AC69" i="5"/>
  <c r="Y117" i="5"/>
  <c r="Y95" i="5"/>
  <c r="Y94" i="5"/>
  <c r="AA121" i="5"/>
  <c r="AA98" i="5"/>
  <c r="K471" i="12"/>
  <c r="K353" i="12"/>
  <c r="G468" i="12"/>
  <c r="AC127" i="5"/>
  <c r="AC104" i="5"/>
  <c r="AC105" i="5"/>
  <c r="AC123" i="5"/>
  <c r="AC100" i="5"/>
  <c r="Y184" i="5"/>
  <c r="AA91" i="5"/>
  <c r="AA114" i="5"/>
  <c r="AA92" i="5"/>
  <c r="Y127" i="5"/>
  <c r="Y105" i="5"/>
  <c r="Y104" i="5"/>
  <c r="Z49" i="13"/>
  <c r="Y185" i="5"/>
  <c r="Y209" i="5"/>
  <c r="AB210" i="5"/>
  <c r="AB186" i="5"/>
  <c r="AB187" i="5"/>
  <c r="K351" i="12"/>
  <c r="V41" i="4"/>
  <c r="V50" i="4"/>
  <c r="V42" i="4"/>
  <c r="G472" i="12"/>
  <c r="Y120" i="5"/>
  <c r="Y97" i="5"/>
  <c r="AC153" i="5"/>
  <c r="AC198" i="5" s="1"/>
  <c r="AC67" i="5"/>
  <c r="AC111" i="5" s="1"/>
  <c r="AC25" i="5"/>
  <c r="AC206" i="5"/>
  <c r="AC182" i="5"/>
  <c r="Y114" i="5"/>
  <c r="Y91" i="5"/>
  <c r="Y92" i="5"/>
  <c r="Z202" i="5"/>
  <c r="Z178" i="5"/>
  <c r="G109" i="12"/>
  <c r="G463" i="12" s="1"/>
  <c r="G462" i="12"/>
  <c r="G119" i="12"/>
  <c r="G473" i="12" s="1"/>
  <c r="Y99" i="5"/>
  <c r="Y122" i="5"/>
  <c r="Y89" i="5"/>
  <c r="Y112" i="5"/>
  <c r="Y107" i="5"/>
  <c r="AC185" i="5"/>
  <c r="AC209" i="5"/>
  <c r="G353" i="12"/>
  <c r="G471" i="12"/>
  <c r="Z111" i="5"/>
  <c r="Z89" i="5"/>
  <c r="AC126" i="5"/>
  <c r="AC103" i="5"/>
  <c r="AC122" i="5"/>
  <c r="AC99" i="5"/>
  <c r="Y204" i="5"/>
  <c r="Y180" i="5"/>
  <c r="Y181" i="5"/>
  <c r="Z198" i="5"/>
  <c r="Z175" i="5"/>
  <c r="K462" i="12"/>
  <c r="K119" i="12"/>
  <c r="K473" i="12" s="1"/>
  <c r="K109" i="12"/>
  <c r="K463" i="12" s="1"/>
  <c r="O472" i="12"/>
  <c r="O354" i="12"/>
  <c r="N65" i="13"/>
  <c r="AC98" i="5"/>
  <c r="AC121" i="5"/>
  <c r="S42" i="4"/>
  <c r="Y203" i="5"/>
  <c r="Y179" i="5"/>
  <c r="Y176" i="5"/>
  <c r="Y200" i="5"/>
  <c r="Y177" i="5"/>
  <c r="Z125" i="5"/>
  <c r="Z102" i="5"/>
  <c r="Z103" i="5"/>
  <c r="AD65" i="13"/>
  <c r="Z47" i="13"/>
  <c r="AC189" i="5"/>
  <c r="AC213" i="5"/>
  <c r="AB205" i="5"/>
  <c r="AB181" i="5"/>
  <c r="AB182" i="5"/>
  <c r="AC208" i="5"/>
  <c r="G352" i="12"/>
  <c r="O473" i="12"/>
  <c r="AA210" i="5"/>
  <c r="AA186" i="5"/>
  <c r="Z212" i="5"/>
  <c r="Z188" i="5"/>
  <c r="Z189" i="5"/>
  <c r="O345" i="12"/>
  <c r="AA211" i="5"/>
  <c r="AA187" i="5"/>
  <c r="AA188" i="5"/>
  <c r="S48" i="4"/>
  <c r="S39" i="4"/>
  <c r="S40" i="4"/>
  <c r="AA100" i="5"/>
  <c r="R47" i="13"/>
  <c r="AH65" i="13"/>
  <c r="S46" i="4"/>
  <c r="S37" i="4"/>
  <c r="N63" i="13"/>
  <c r="AC210" i="5"/>
  <c r="AC186" i="5"/>
  <c r="AC187" i="5"/>
  <c r="D355" i="12"/>
  <c r="J49" i="13"/>
  <c r="AA213" i="5"/>
  <c r="AA190" i="5"/>
  <c r="AA189" i="5"/>
  <c r="Y93" i="5"/>
  <c r="Y116" i="5"/>
  <c r="L463" i="12"/>
  <c r="L345" i="12"/>
  <c r="Y113" i="5"/>
  <c r="Y90" i="5"/>
  <c r="AH47" i="13"/>
  <c r="AH63" i="13"/>
  <c r="AA201" i="5"/>
  <c r="AA177" i="5"/>
  <c r="Y214" i="5"/>
  <c r="Y190" i="5"/>
  <c r="Y191" i="5"/>
  <c r="AC124" i="5"/>
  <c r="AC101" i="5"/>
  <c r="Y98" i="5"/>
  <c r="Y121" i="5"/>
  <c r="K352" i="12"/>
  <c r="K472" i="12"/>
  <c r="AC115" i="5" l="1"/>
  <c r="AC92" i="5"/>
  <c r="AC178" i="5"/>
  <c r="AC202" i="5"/>
  <c r="AC195" i="5"/>
  <c r="AC216" i="5"/>
  <c r="AC192" i="5"/>
  <c r="K345" i="12"/>
  <c r="AC89" i="5"/>
  <c r="AC112" i="5"/>
  <c r="AC107" i="5"/>
  <c r="AC181" i="5"/>
  <c r="AC204" i="5"/>
  <c r="AC180" i="5"/>
  <c r="AC199" i="5"/>
  <c r="AC175" i="5"/>
  <c r="AC193" i="5"/>
  <c r="AC93" i="5"/>
  <c r="AC116" i="5"/>
  <c r="AC97" i="5"/>
  <c r="AC120" i="5"/>
  <c r="AC203" i="5"/>
  <c r="AC179" i="5"/>
  <c r="AC176" i="5"/>
  <c r="AC200" i="5"/>
  <c r="AC177" i="5"/>
  <c r="G345" i="12"/>
  <c r="V48" i="4"/>
  <c r="V39" i="4"/>
  <c r="V40" i="4"/>
  <c r="G355" i="12"/>
  <c r="AC117" i="5"/>
  <c r="AC95" i="5"/>
  <c r="AC94" i="5"/>
  <c r="AC183" i="5"/>
  <c r="AC207" i="5"/>
  <c r="AC194" i="5"/>
  <c r="AC113" i="5"/>
  <c r="AC90" i="5"/>
  <c r="AC91" i="5"/>
  <c r="K355" i="12"/>
  <c r="V46" i="4"/>
  <c r="V37" i="4"/>
  <c r="V38" i="4"/>
  <c r="AC184" i="5"/>
</calcChain>
</file>

<file path=xl/sharedStrings.xml><?xml version="1.0" encoding="utf-8"?>
<sst xmlns="http://schemas.openxmlformats.org/spreadsheetml/2006/main" count="2501" uniqueCount="838">
  <si>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</si>
  <si>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</si>
  <si>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</si>
  <si>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</si>
  <si>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</si>
  <si>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</si>
  <si>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</si>
  <si>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</si>
  <si>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</si>
  <si>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</si>
  <si>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</si>
  <si>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</si>
  <si>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</si>
  <si>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</si>
  <si>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</si>
  <si>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</si>
  <si>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</si>
  <si>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</si>
  <si>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</si>
  <si>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</si>
  <si>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</si>
  <si>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</si>
  <si>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</si>
  <si>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</si>
  <si>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</si>
  <si>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</si>
  <si>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1985</t>
  </si>
  <si>
    <t>Mexico</t>
  </si>
  <si>
    <t>1986</t>
  </si>
  <si>
    <t>Imports</t>
  </si>
  <si>
    <t>Exports</t>
  </si>
  <si>
    <t>World</t>
  </si>
  <si>
    <t>Net</t>
  </si>
  <si>
    <t>México</t>
  </si>
  <si>
    <t>México Share</t>
  </si>
  <si>
    <t>Rank</t>
  </si>
  <si>
    <t>Description</t>
  </si>
  <si>
    <t>Canada</t>
  </si>
  <si>
    <t>China</t>
  </si>
  <si>
    <t>Japan</t>
  </si>
  <si>
    <t>United Kingdom</t>
  </si>
  <si>
    <t>Germany</t>
  </si>
  <si>
    <t>Singapore</t>
  </si>
  <si>
    <t>France</t>
  </si>
  <si>
    <t>Thailand</t>
  </si>
  <si>
    <t>Malaysia</t>
  </si>
  <si>
    <t>Brazil</t>
  </si>
  <si>
    <t>Netherlands</t>
  </si>
  <si>
    <t>Taiwan</t>
  </si>
  <si>
    <t>Hong Kong</t>
  </si>
  <si>
    <t>Australia</t>
  </si>
  <si>
    <t>Korea, South</t>
  </si>
  <si>
    <t>Italy</t>
  </si>
  <si>
    <t>Switzerland</t>
  </si>
  <si>
    <t>Israel</t>
  </si>
  <si>
    <t>Belgium</t>
  </si>
  <si>
    <t>Saudi Arabia</t>
  </si>
  <si>
    <t>Egypt</t>
  </si>
  <si>
    <t>United Arab Emirates</t>
  </si>
  <si>
    <t>India</t>
  </si>
  <si>
    <t>Ireland</t>
  </si>
  <si>
    <t>Czech Republic</t>
  </si>
  <si>
    <t>Costa Rica</t>
  </si>
  <si>
    <t>Philippines</t>
  </si>
  <si>
    <t>Indonesia</t>
  </si>
  <si>
    <t>Total</t>
  </si>
  <si>
    <t>Arizona</t>
  </si>
  <si>
    <t>United States</t>
  </si>
  <si>
    <t>California</t>
  </si>
  <si>
    <t>New Mexico</t>
  </si>
  <si>
    <t>Texas</t>
  </si>
  <si>
    <t>Four Border States</t>
  </si>
  <si>
    <t>Balance of Nation</t>
  </si>
  <si>
    <t>GDP</t>
  </si>
  <si>
    <t>Deflator</t>
  </si>
  <si>
    <t>Re-export</t>
  </si>
  <si>
    <t>ARIZONA</t>
  </si>
  <si>
    <t>Ecuador</t>
  </si>
  <si>
    <t>Iraq</t>
  </si>
  <si>
    <t>Vietnam</t>
  </si>
  <si>
    <t>Colombia</t>
  </si>
  <si>
    <t>Russia</t>
  </si>
  <si>
    <t>CALIFORNIA</t>
  </si>
  <si>
    <t>Chile</t>
  </si>
  <si>
    <t>NEW MEXICO</t>
  </si>
  <si>
    <t>Turkey</t>
  </si>
  <si>
    <t>Spain</t>
  </si>
  <si>
    <t>TEXAS</t>
  </si>
  <si>
    <t>Venezuela</t>
  </si>
  <si>
    <t>Peru</t>
  </si>
  <si>
    <t>Argentina</t>
  </si>
  <si>
    <t>Panama</t>
  </si>
  <si>
    <t>Nigeria</t>
  </si>
  <si>
    <t>Kuwait</t>
  </si>
  <si>
    <t>Exports to Imports</t>
  </si>
  <si>
    <t>U.S.</t>
  </si>
  <si>
    <t>Population</t>
  </si>
  <si>
    <t>End-Use Code</t>
  </si>
  <si>
    <t>(00000) Green coffee</t>
  </si>
  <si>
    <t>(00010) Cocoa beans</t>
  </si>
  <si>
    <t>(00020) Cane and beet sugar</t>
  </si>
  <si>
    <t>(00100) Meat products, poultry, and edible animals</t>
  </si>
  <si>
    <t>(00110) Dairy products and eggs</t>
  </si>
  <si>
    <t>(00120) Fruits and preparations, including frozen juices</t>
  </si>
  <si>
    <t>(00130) Vegetables and preparations</t>
  </si>
  <si>
    <t>(00140) Nuts and preparations</t>
  </si>
  <si>
    <t>(00150) Food oils and oilseeds</t>
  </si>
  <si>
    <t>(00160) Bakery and confectionary products</t>
  </si>
  <si>
    <t>(00170) Tea, spices, and preparations</t>
  </si>
  <si>
    <t>(00180) Other (soft beverages, processed coffee, etc.)</t>
  </si>
  <si>
    <t>(00190) Wine and related products</t>
  </si>
  <si>
    <t>(00200) Feedstuff and foodgrains</t>
  </si>
  <si>
    <t>(01000) Fish and shellfish</t>
  </si>
  <si>
    <t>(01010) Alcoholic bevs, except wine and related products</t>
  </si>
  <si>
    <t>(01020) Other nonagricultural foods and food additives</t>
  </si>
  <si>
    <t>(10000) Crude</t>
  </si>
  <si>
    <t>(10010) Fuel oil</t>
  </si>
  <si>
    <t>(10020) Other petroleum products</t>
  </si>
  <si>
    <t>(10030) Liquified petroleum gases</t>
  </si>
  <si>
    <t>(10100) Coal and related fuels</t>
  </si>
  <si>
    <t>(10110) Gas-natural</t>
  </si>
  <si>
    <t>(10300) Nuclear Fuel Materials and Fuels</t>
  </si>
  <si>
    <t>(10400) Electric energy</t>
  </si>
  <si>
    <t>(11000) Pulpwood and woodpulp</t>
  </si>
  <si>
    <t>(11100) Newsprint</t>
  </si>
  <si>
    <t>(11110) Paper and paper products, n.e.s.</t>
  </si>
  <si>
    <t>(12000) Cotton, wool and other natural fibers</t>
  </si>
  <si>
    <t>(12030) Hides, skins, and fur skins-raw</t>
  </si>
  <si>
    <t>(12050) Natural rubber and similar gums</t>
  </si>
  <si>
    <t>(12060) Farming materials, incl farm animals &amp; animl breed</t>
  </si>
  <si>
    <t>(12070) Other (tobacco, waxes, nonfood oils)</t>
  </si>
  <si>
    <t>(12100) Cotton cloth and fabrics, thread &amp; cordage</t>
  </si>
  <si>
    <t>(12110) Wool, silk, and other veg cloth and fabric, thread</t>
  </si>
  <si>
    <t>(12135) Synthetic cloth and fabrics, thread and cordage</t>
  </si>
  <si>
    <t>(12140) Other materials (hair, waste materials, etc.)</t>
  </si>
  <si>
    <t>(12150) Finished textile industrial supplies</t>
  </si>
  <si>
    <t>(12160) Leather and furs-unmanufactured</t>
  </si>
  <si>
    <t>(12320) Other materials, except chemicals</t>
  </si>
  <si>
    <t>(12500) Plastic materials</t>
  </si>
  <si>
    <t>(12510) Fertilizers, pesticides, and insecticides</t>
  </si>
  <si>
    <t>(12530) Industrial inorganic chemicals</t>
  </si>
  <si>
    <t>(12540) Industrial organic chemicals</t>
  </si>
  <si>
    <t>(12550) Other chemicals (photo chems, prnt inks, paint)</t>
  </si>
  <si>
    <t>(13000) Lumber and wood in the rough</t>
  </si>
  <si>
    <t>(13010) Plywood and veneers</t>
  </si>
  <si>
    <t>(13020) Stone, sand, cement, and lime</t>
  </si>
  <si>
    <t>(13100) Glass-plate, sheet, etc. (excluding automotive)</t>
  </si>
  <si>
    <t>(13110) Other-finished (shingles, molding, wallboard, etc)</t>
  </si>
  <si>
    <t>(13120) Nontextile floor and wall tiles and other covering</t>
  </si>
  <si>
    <t>(14000) Steelmaking and ferroalloying materials-unmanufacd</t>
  </si>
  <si>
    <t>(14100) Iron and steel mill products-semifinished</t>
  </si>
  <si>
    <t>(14200) Bauxite and aluminum</t>
  </si>
  <si>
    <t>(14220) Copper</t>
  </si>
  <si>
    <t>(14240) Nickel</t>
  </si>
  <si>
    <t>(14250) Tin</t>
  </si>
  <si>
    <t>(14260) Zinc</t>
  </si>
  <si>
    <t>(14270) Nonmonetary gold</t>
  </si>
  <si>
    <t>(14280) Other precious metals</t>
  </si>
  <si>
    <t>(14290) Miscellaneous nonferrous metals</t>
  </si>
  <si>
    <t>(15000) Iron and steel products, except advanced manufacts</t>
  </si>
  <si>
    <t>(15100) Iron and steel manufactures-advanced</t>
  </si>
  <si>
    <t>(15200) Finished metal shapes &amp; advncd manuf, except steel</t>
  </si>
  <si>
    <t>(16040) Sulfur and nonmetallic minerals</t>
  </si>
  <si>
    <t>(16050) Other (syn rubbers, wood, cork, gums, resins, etc)</t>
  </si>
  <si>
    <t>(16110) Blank audio and visual tapes and other media</t>
  </si>
  <si>
    <t>(16120) Other (boxes, belting, glass, abrasives, etc.)</t>
  </si>
  <si>
    <t>(20000) Generators, transformers, and accessories</t>
  </si>
  <si>
    <t>(20005) Electric apparatus and parts, n.e.c.</t>
  </si>
  <si>
    <t>(21000) Drilling and oil field equipment and platforms</t>
  </si>
  <si>
    <t>(21010) Specialized mining and oil processing equipment</t>
  </si>
  <si>
    <t>(21030) Excavating, paving, and construction machinery</t>
  </si>
  <si>
    <t>(21040) Nonfarm tractors and parts</t>
  </si>
  <si>
    <t>(21100) Industrial engines, pumps, compressors &amp; generatrs</t>
  </si>
  <si>
    <t>(21110) Food and tobacco processing machinery</t>
  </si>
  <si>
    <t>(21120) Machine tools, metal working, molding and rolling</t>
  </si>
  <si>
    <t>(21130) Textile, sewing and leather working machinery</t>
  </si>
  <si>
    <t>(21140) Woodworking, glass working, &amp; plastic &amp; rubber mch</t>
  </si>
  <si>
    <t>(21150) Pulp and paper machinery</t>
  </si>
  <si>
    <t>(21160) Measuring, testing and control intruments</t>
  </si>
  <si>
    <t>(21170) Materials handling equipment</t>
  </si>
  <si>
    <t>(21180) Other industrial machinery</t>
  </si>
  <si>
    <t>(21190) Photo and service industry machnery &amp; trade tools</t>
  </si>
  <si>
    <t>(21200) Agricultural machinery and equipment</t>
  </si>
  <si>
    <t>(21300) Computers</t>
  </si>
  <si>
    <t>(21301) Computer accessories, peripherals and parts</t>
  </si>
  <si>
    <t>(21320) Semiconductors and related devices</t>
  </si>
  <si>
    <t>(21400) Telecommunications equipment</t>
  </si>
  <si>
    <t>(21500) Business machinery and equipment, except computers</t>
  </si>
  <si>
    <t>(21600) Laboratory testing and control instruments</t>
  </si>
  <si>
    <t>(21610) Other scientific, medical and hospital equipment</t>
  </si>
  <si>
    <t>(22000) Civilian aircraft, complete-all types</t>
  </si>
  <si>
    <t>(22010) Parts for civilian aircraft</t>
  </si>
  <si>
    <t>(22020) Engines for civilian aircraft</t>
  </si>
  <si>
    <t>(22100) Railway transportation equipment</t>
  </si>
  <si>
    <t>(22200) Passenger and cargo vessels, except scrap vessels</t>
  </si>
  <si>
    <t>(22210) Other commercial vessels (barges, tugboats, etc.)</t>
  </si>
  <si>
    <t>(22220) Marine engines and parts</t>
  </si>
  <si>
    <t>(22300) Spacecraft, engines and parts, except military</t>
  </si>
  <si>
    <t>(30000) Passenger cars, new and used</t>
  </si>
  <si>
    <t>(30100) Complete and assembled</t>
  </si>
  <si>
    <t>(30110) Bodies and chassis for trucks and buses</t>
  </si>
  <si>
    <t>(30200) Engines and engine parts</t>
  </si>
  <si>
    <t>(30210) Bodies and chassis for passenger cars</t>
  </si>
  <si>
    <t>(30220) Automotive tires and tubes</t>
  </si>
  <si>
    <t>(30230) Other parts and accessories</t>
  </si>
  <si>
    <t>(40000) Apparel and household goods-cotton</t>
  </si>
  <si>
    <t>(40010) Apparel and household goods-wool</t>
  </si>
  <si>
    <t>(40020) Apparel and household goods-other textiles</t>
  </si>
  <si>
    <t>(40030) Nontextile apparel and household goods</t>
  </si>
  <si>
    <t>(40040) Footwear of leather, rubber, or other materials</t>
  </si>
  <si>
    <t>(40050) Sporting and camping apparel, footwear and gear</t>
  </si>
  <si>
    <t>(40100) Medicinal, dental and pharmaceutical preparations</t>
  </si>
  <si>
    <t>(40110) Books, magazines, and other printed matter</t>
  </si>
  <si>
    <t>(40120) Toiletries and cosmetics</t>
  </si>
  <si>
    <t>(40140) Other products (notions, writing and art supplies)</t>
  </si>
  <si>
    <t>(41000) Furniture, household items, baskets</t>
  </si>
  <si>
    <t>(41010) Glassware, porcelain, and chinaware</t>
  </si>
  <si>
    <t>(41020) Cookware, cutlery, house and garden wares, tools</t>
  </si>
  <si>
    <t>(41030) Household and kitchen appliances</t>
  </si>
  <si>
    <t>(41040) Rugs and other textile floor coverings</t>
  </si>
  <si>
    <t>(41050) Other (clocks, port typewriters, oth household gds</t>
  </si>
  <si>
    <t>(41100) Motorcycles and parts</t>
  </si>
  <si>
    <t>(41110) Pleasure boats and motors</t>
  </si>
  <si>
    <t>(41120) Toys, shooting and sporting goods, and bicycles</t>
  </si>
  <si>
    <t>(41130) Photographic and optical equipment</t>
  </si>
  <si>
    <t>(41140) Musical instruments and other recreational equip.</t>
  </si>
  <si>
    <t>(41200) Television receivers, vcr's &amp; other video equip.</t>
  </si>
  <si>
    <t>(41210) Radios, phonographs, tape decks, and other stereo</t>
  </si>
  <si>
    <t>(41220) Records, tapes, and disks</t>
  </si>
  <si>
    <t>(41300) Numismatic coins</t>
  </si>
  <si>
    <t>(41310) Jewelry (watches, rings, etc.)</t>
  </si>
  <si>
    <t>(41320) Artwork, antiques, stamps, and other collectibles</t>
  </si>
  <si>
    <t>(42000) Nursery stock, cut flowers, Christmas trees</t>
  </si>
  <si>
    <t>(42100) Gem diamonds-uncut or unset</t>
  </si>
  <si>
    <t>(42110) Other gem stones-precious, semiprecious, and imita</t>
  </si>
  <si>
    <t>(50000) Military aircraft and parts</t>
  </si>
  <si>
    <t>(50010) Other military equipment</t>
  </si>
  <si>
    <t>(50020) U.S. goods returned, and reimports</t>
  </si>
  <si>
    <t>(50030) Minimum value shipments</t>
  </si>
  <si>
    <t>(50040) Other (movies, misc imports, and spec transactions</t>
  </si>
  <si>
    <t>(00000) Wheat</t>
  </si>
  <si>
    <t>(00010) Rice</t>
  </si>
  <si>
    <t>(00100) Soybeans</t>
  </si>
  <si>
    <t>(00110) Oilseeds, food oils</t>
  </si>
  <si>
    <t>(00200) Corn</t>
  </si>
  <si>
    <t>(00210) Sorghum, barley, oats</t>
  </si>
  <si>
    <t>(00220) Animal feeds, n.e.c.</t>
  </si>
  <si>
    <t>(00300) Meat, poultry, etc.</t>
  </si>
  <si>
    <t>(00310) Dairy products and eggs</t>
  </si>
  <si>
    <t>(00320) Fruits, frozen juices</t>
  </si>
  <si>
    <t>(00330) Vegetables</t>
  </si>
  <si>
    <t>(00340) Nuts</t>
  </si>
  <si>
    <t>(00350) Bakery products</t>
  </si>
  <si>
    <t>(00360) Other foods</t>
  </si>
  <si>
    <t>(00370) Wine and related products</t>
  </si>
  <si>
    <t>(01010) Alcoholic beverages, excluding wine</t>
  </si>
  <si>
    <t>(01020) Nonagricultural foods, etc.</t>
  </si>
  <si>
    <t>(10000) Cotton, raw</t>
  </si>
  <si>
    <t>(10100) Tobacco, unmanufactured</t>
  </si>
  <si>
    <t>(10120) Hides and skins</t>
  </si>
  <si>
    <t>(10130) Agric. industry-unmanufactured</t>
  </si>
  <si>
    <t>(10140) Agric. farming-unmanufactured</t>
  </si>
  <si>
    <t>(10150) Agriculture-manufactured, other</t>
  </si>
  <si>
    <t>(11010) Metallurgical grade coal</t>
  </si>
  <si>
    <t>(11020) Coal and fuels, other</t>
  </si>
  <si>
    <t>(11100) Crude oil</t>
  </si>
  <si>
    <t>(11110) Fuel oil</t>
  </si>
  <si>
    <t>(11120) Petroleum products, other</t>
  </si>
  <si>
    <t>(11130) Natural gas liquids</t>
  </si>
  <si>
    <t>(11200) Gas-natural</t>
  </si>
  <si>
    <t>(11300) Nuclear fuel materials</t>
  </si>
  <si>
    <t>(12000) Steelmaking materials</t>
  </si>
  <si>
    <t>(12100) Iron and steel mill products</t>
  </si>
  <si>
    <t>(12110) Iron and steel products, other</t>
  </si>
  <si>
    <t>(12200) Aluminum and alumina</t>
  </si>
  <si>
    <t>(12210) Copper</t>
  </si>
  <si>
    <t>(12260) Nonmonetary gold</t>
  </si>
  <si>
    <t>(12270) Precious metals, other</t>
  </si>
  <si>
    <t>(12290) Nonferrous metals, other</t>
  </si>
  <si>
    <t>(12300) Finished metal shapes</t>
  </si>
  <si>
    <t>(12420) Pulpwood and woodpulp</t>
  </si>
  <si>
    <t>(12430) Newsprint</t>
  </si>
  <si>
    <t>(12510) Chemicals-fertilizers</t>
  </si>
  <si>
    <t>(12530) Chemicals-inorganic</t>
  </si>
  <si>
    <t>(12540) Chemicals-organic</t>
  </si>
  <si>
    <t>(12550) Chemicals-other</t>
  </si>
  <si>
    <t>(12600) Cotton fiber cloth</t>
  </si>
  <si>
    <t>(12620) Manmade cloth</t>
  </si>
  <si>
    <t>(12630) Hair, waste materials</t>
  </si>
  <si>
    <t>(12640) Finished textile supplies</t>
  </si>
  <si>
    <t>(12650) Leather and furs</t>
  </si>
  <si>
    <t>(12700) Synthetic rubber-primary</t>
  </si>
  <si>
    <t>(12720) Nonmetallic minerals</t>
  </si>
  <si>
    <t>(12750) Industrial rubber products</t>
  </si>
  <si>
    <t>(12760) Mineral supplies-manufactured</t>
  </si>
  <si>
    <t>(12765) Tapes, audio and visual</t>
  </si>
  <si>
    <t>(12770) Other industrial supplies</t>
  </si>
  <si>
    <t>(13100) Logs and lumber</t>
  </si>
  <si>
    <t>(13110) Wood supplies, manufactured</t>
  </si>
  <si>
    <t>(13200) Glass-plate, sheet, etc.</t>
  </si>
  <si>
    <t>(13210) Shingles, molding, wallboard</t>
  </si>
  <si>
    <t>(13220) Nontextile floor tiles</t>
  </si>
  <si>
    <t>(20000) Generators, accessories</t>
  </si>
  <si>
    <t>(20005) Electric apparatus</t>
  </si>
  <si>
    <t>(21000) Drilling &amp; oilfield equipment</t>
  </si>
  <si>
    <t>(21010) Specialized mining</t>
  </si>
  <si>
    <t>(21030) Excavating machinery</t>
  </si>
  <si>
    <t>(21100) Industrial engines</t>
  </si>
  <si>
    <t>(21110) Food, tobacco machinery</t>
  </si>
  <si>
    <t>(21120) Metalworking machine tools</t>
  </si>
  <si>
    <t>(21130) Textile, sewing machines</t>
  </si>
  <si>
    <t>(21140) Wood, glass, plastic</t>
  </si>
  <si>
    <t>(21160) Measuring, testing, control instruments</t>
  </si>
  <si>
    <t>(21180) Industrial machines, other</t>
  </si>
  <si>
    <t>(21190) Photo, service industry machinery</t>
  </si>
  <si>
    <t>(21200) Agricultural machinery, equipment</t>
  </si>
  <si>
    <t>(21301) Computer accessories</t>
  </si>
  <si>
    <t>(21320) Semiconductors</t>
  </si>
  <si>
    <t>(21500) Business machines and equipment</t>
  </si>
  <si>
    <t>(21600) Laboratory testing instruments</t>
  </si>
  <si>
    <t>(21610) Medicinal equipment</t>
  </si>
  <si>
    <t>(22000) Civilian aircraft</t>
  </si>
  <si>
    <t>(22010) Parts-civilian aircraft</t>
  </si>
  <si>
    <t>(22020) Engines-civilian aircraft</t>
  </si>
  <si>
    <t>(22090) Civilian aircraft, engines, equipment, and parts</t>
  </si>
  <si>
    <t>(22200) Vessels, excluding scrap</t>
  </si>
  <si>
    <t>(22210) Commercial vessels, other</t>
  </si>
  <si>
    <t>(22220) Marine engines, parts</t>
  </si>
  <si>
    <t>(22300) Spacecraft, excluding military</t>
  </si>
  <si>
    <t>(30100) Trucks, buses and special purpose vehicles</t>
  </si>
  <si>
    <t>(30200) Engines and engine parts (carburetors, pistons, ri</t>
  </si>
  <si>
    <t>(30230) Other parts and accessories of vehicles</t>
  </si>
  <si>
    <t>(40000) Apparel, household goods - textile</t>
  </si>
  <si>
    <t>(40030) Apparel,household goods-nontextile</t>
  </si>
  <si>
    <t>(40050) Sports apparel and gear</t>
  </si>
  <si>
    <t>(40100) Pharmaceutical preparations</t>
  </si>
  <si>
    <t>(40110) Books, printed matter</t>
  </si>
  <si>
    <t>(40130) Tobacco, manufactured</t>
  </si>
  <si>
    <t>(40140) Writing and art supplies</t>
  </si>
  <si>
    <t>(41000) Furniture, household goods, etc.</t>
  </si>
  <si>
    <t>(41010) Glassware, chinaware</t>
  </si>
  <si>
    <t>(41020) Cookware, cutlery, tools</t>
  </si>
  <si>
    <t>(41030) Household appliances</t>
  </si>
  <si>
    <t>(41040) Rugs</t>
  </si>
  <si>
    <t>(41050) Other household goods</t>
  </si>
  <si>
    <t>(41120) Toys/games/sporting goods</t>
  </si>
  <si>
    <t>(41140) Musical instruments</t>
  </si>
  <si>
    <t>(41200) TV's, VCR's, etc.</t>
  </si>
  <si>
    <t>(41210) Stereo equipment, etc.</t>
  </si>
  <si>
    <t>(41310) Jewelry, etc</t>
  </si>
  <si>
    <t>(41320) Artwork, antiques, stamps, etc.</t>
  </si>
  <si>
    <t>(42000) Nursery stock, etc.</t>
  </si>
  <si>
    <t>(42100) Gem diamonds</t>
  </si>
  <si>
    <t>(50000) Military aircraft, complete</t>
  </si>
  <si>
    <t>(50010) Aircraft launching gear, parachutes, etc.</t>
  </si>
  <si>
    <t>(50020) Engines and turbines for military aircraft</t>
  </si>
  <si>
    <t>(50030) Military trucks, armored vehicles, etc.</t>
  </si>
  <si>
    <t>(50050) Tanks, artillery, missiles, rockets, guns and ammu</t>
  </si>
  <si>
    <t>(50060) Military apparel and footwear</t>
  </si>
  <si>
    <t>(50070) Parts for military-type goods</t>
  </si>
  <si>
    <t>(60000) Minimum value shipments</t>
  </si>
  <si>
    <t>(60010) Miscellaneous domestic exports and special transac</t>
  </si>
  <si>
    <t>(11400) Electric energy</t>
  </si>
  <si>
    <t>(50040) Military ships and boats</t>
  </si>
  <si>
    <t>(60040) Undocumented exports to Canada</t>
  </si>
  <si>
    <t>Life Sciences</t>
  </si>
  <si>
    <t>Advanced Materials</t>
  </si>
  <si>
    <t>Weapons</t>
  </si>
  <si>
    <t>Balance</t>
  </si>
  <si>
    <t>Goods BOP</t>
  </si>
  <si>
    <t>Services</t>
  </si>
  <si>
    <t xml:space="preserve">Total </t>
  </si>
  <si>
    <t>BOP: Balance of Payments</t>
  </si>
  <si>
    <t>GDP Deflator</t>
  </si>
  <si>
    <t>Services Share</t>
  </si>
  <si>
    <t>Advanced Tech Share</t>
  </si>
  <si>
    <t>Annual Average Percent Change, By Economic Cycle</t>
  </si>
  <si>
    <t>1961-70</t>
  </si>
  <si>
    <t>1970-75</t>
  </si>
  <si>
    <t>1975-82</t>
  </si>
  <si>
    <t>1982-91</t>
  </si>
  <si>
    <t>1991-2001</t>
  </si>
  <si>
    <t>2001-09</t>
  </si>
  <si>
    <t>Vessel</t>
  </si>
  <si>
    <t>Air</t>
  </si>
  <si>
    <t>Other</t>
  </si>
  <si>
    <t>21</t>
  </si>
  <si>
    <t>Port Arthur, TX</t>
  </si>
  <si>
    <t>23</t>
  </si>
  <si>
    <t>Laredo, TX</t>
  </si>
  <si>
    <t>24</t>
  </si>
  <si>
    <t>El Paso, TX</t>
  </si>
  <si>
    <t>25</t>
  </si>
  <si>
    <t>San Diego, CA</t>
  </si>
  <si>
    <t>26</t>
  </si>
  <si>
    <t>Nogales, AZ</t>
  </si>
  <si>
    <t>27</t>
  </si>
  <si>
    <t>Los Angeles, CA</t>
  </si>
  <si>
    <t>28</t>
  </si>
  <si>
    <t>San Francisco, CA</t>
  </si>
  <si>
    <t>53</t>
  </si>
  <si>
    <t>Houston-Galveston, TX</t>
  </si>
  <si>
    <t>55</t>
  </si>
  <si>
    <t>Dallas-Fort Worth, TX</t>
  </si>
  <si>
    <t/>
  </si>
  <si>
    <t>Total United States</t>
  </si>
  <si>
    <t>Border States</t>
  </si>
  <si>
    <t>Border Region</t>
  </si>
  <si>
    <t>Balance of Border States</t>
  </si>
  <si>
    <t>2601</t>
  </si>
  <si>
    <t>Douglas</t>
  </si>
  <si>
    <t xml:space="preserve"> AZ</t>
  </si>
  <si>
    <t>2602</t>
  </si>
  <si>
    <t>Lukeville</t>
  </si>
  <si>
    <t>2603</t>
  </si>
  <si>
    <t>Naco</t>
  </si>
  <si>
    <t>2604</t>
  </si>
  <si>
    <t>Nogales</t>
  </si>
  <si>
    <t>2605</t>
  </si>
  <si>
    <t>Phoenix</t>
  </si>
  <si>
    <t>2608</t>
  </si>
  <si>
    <t>San Luis</t>
  </si>
  <si>
    <t>2606</t>
  </si>
  <si>
    <t>Sasabe</t>
  </si>
  <si>
    <t>2609</t>
  </si>
  <si>
    <t>Tucson</t>
  </si>
  <si>
    <t>2773</t>
  </si>
  <si>
    <t>Air Cargo Handling Services Palm Springs</t>
  </si>
  <si>
    <t xml:space="preserve"> CA</t>
  </si>
  <si>
    <t>2871</t>
  </si>
  <si>
    <t>Air Cargo Handling Services San Francisco</t>
  </si>
  <si>
    <t>2813</t>
  </si>
  <si>
    <t>Alameda</t>
  </si>
  <si>
    <t>2502</t>
  </si>
  <si>
    <t>Andrade</t>
  </si>
  <si>
    <t>2503</t>
  </si>
  <si>
    <t>Calexico</t>
  </si>
  <si>
    <t>2507</t>
  </si>
  <si>
    <t>Calexico-East</t>
  </si>
  <si>
    <t>2715</t>
  </si>
  <si>
    <t>Capitan</t>
  </si>
  <si>
    <t>2830</t>
  </si>
  <si>
    <t>Carquinez Strait</t>
  </si>
  <si>
    <t>2815</t>
  </si>
  <si>
    <t>Crockett</t>
  </si>
  <si>
    <t>2770</t>
  </si>
  <si>
    <t>DHL LAX</t>
  </si>
  <si>
    <t>2870</t>
  </si>
  <si>
    <t>DHL San Francisco</t>
  </si>
  <si>
    <t>2791</t>
  </si>
  <si>
    <t>DHL-HUB Los Angeles</t>
  </si>
  <si>
    <t>2792</t>
  </si>
  <si>
    <t>DHL-HUB Riverside</t>
  </si>
  <si>
    <t>2711</t>
  </si>
  <si>
    <t>El Segundo</t>
  </si>
  <si>
    <t>2802</t>
  </si>
  <si>
    <t>Eureka</t>
  </si>
  <si>
    <t>2895</t>
  </si>
  <si>
    <t>FedEx Oakland</t>
  </si>
  <si>
    <t>2803</t>
  </si>
  <si>
    <t>Fresno</t>
  </si>
  <si>
    <t>2772</t>
  </si>
  <si>
    <t>Gateway Freight Services LAX</t>
  </si>
  <si>
    <t>2776</t>
  </si>
  <si>
    <t>IBC Pacific</t>
  </si>
  <si>
    <t>2873</t>
  </si>
  <si>
    <t>2709</t>
  </si>
  <si>
    <t>Long Beach</t>
  </si>
  <si>
    <t>2704</t>
  </si>
  <si>
    <t>Los Angeles</t>
  </si>
  <si>
    <t>2720</t>
  </si>
  <si>
    <t>Los Angeles International Airport</t>
  </si>
  <si>
    <t>2785</t>
  </si>
  <si>
    <t>March Inland Airport Riverside</t>
  </si>
  <si>
    <t>2820</t>
  </si>
  <si>
    <t>Martinez</t>
  </si>
  <si>
    <t>2786</t>
  </si>
  <si>
    <t>Meadows Field Airport Bakersfield</t>
  </si>
  <si>
    <t>2805</t>
  </si>
  <si>
    <t>Monterey</t>
  </si>
  <si>
    <t>2719</t>
  </si>
  <si>
    <t>Morro Bay</t>
  </si>
  <si>
    <t>2811</t>
  </si>
  <si>
    <t>Oakland</t>
  </si>
  <si>
    <t>2721</t>
  </si>
  <si>
    <t>Ontario International Airport</t>
  </si>
  <si>
    <t>2506</t>
  </si>
  <si>
    <t>Otay Mesa Station</t>
  </si>
  <si>
    <t>2781</t>
  </si>
  <si>
    <t>Palm Springs Regional Airport</t>
  </si>
  <si>
    <t>2713</t>
  </si>
  <si>
    <t>Port Hueneme</t>
  </si>
  <si>
    <t>Port San Luis</t>
  </si>
  <si>
    <t>2821</t>
  </si>
  <si>
    <t>Redwood City</t>
  </si>
  <si>
    <t>2812</t>
  </si>
  <si>
    <t>Richmond</t>
  </si>
  <si>
    <t>2835</t>
  </si>
  <si>
    <t>Sacramento International Airport</t>
  </si>
  <si>
    <t>2782</t>
  </si>
  <si>
    <t>San Bernadino International Airport</t>
  </si>
  <si>
    <t>2501</t>
  </si>
  <si>
    <t>San Diego</t>
  </si>
  <si>
    <t>2809</t>
  </si>
  <si>
    <t>San Francisco</t>
  </si>
  <si>
    <t>2801</t>
  </si>
  <si>
    <t>San Francisco International Airport</t>
  </si>
  <si>
    <t>2828</t>
  </si>
  <si>
    <t>San Joaquin River</t>
  </si>
  <si>
    <t>2834</t>
  </si>
  <si>
    <t>San Jose International Airport</t>
  </si>
  <si>
    <t>2829</t>
  </si>
  <si>
    <t>San Pablo Bay</t>
  </si>
  <si>
    <t>2504</t>
  </si>
  <si>
    <t>San Ysidro</t>
  </si>
  <si>
    <t>2827</t>
  </si>
  <si>
    <t>Selby</t>
  </si>
  <si>
    <t>2810</t>
  </si>
  <si>
    <t>Stockton</t>
  </si>
  <si>
    <t>2505</t>
  </si>
  <si>
    <t>Tecate</t>
  </si>
  <si>
    <t>2775</t>
  </si>
  <si>
    <t>TNT Express Worldwide LAX</t>
  </si>
  <si>
    <t>2872</t>
  </si>
  <si>
    <t>TNT Skypak San Francisco</t>
  </si>
  <si>
    <t>2795</t>
  </si>
  <si>
    <t>UPS Ontario</t>
  </si>
  <si>
    <t>2712</t>
  </si>
  <si>
    <t>Ventura</t>
  </si>
  <si>
    <t>2774</t>
  </si>
  <si>
    <t>Virgin Atlantic Cargo LAX</t>
  </si>
  <si>
    <t>2407</t>
  </si>
  <si>
    <t>Albuquerque</t>
  </si>
  <si>
    <t xml:space="preserve"> NM</t>
  </si>
  <si>
    <t>2406</t>
  </si>
  <si>
    <t>Columbus</t>
  </si>
  <si>
    <t>2408</t>
  </si>
  <si>
    <t>Santa Teresa</t>
  </si>
  <si>
    <t>2481</t>
  </si>
  <si>
    <t>Santa Teresa Airport</t>
  </si>
  <si>
    <t>5584</t>
  </si>
  <si>
    <t>Addison Airport Dallas</t>
  </si>
  <si>
    <t xml:space="preserve"> TX</t>
  </si>
  <si>
    <t>5502</t>
  </si>
  <si>
    <t>Amarillo</t>
  </si>
  <si>
    <t>5506</t>
  </si>
  <si>
    <t>Austin</t>
  </si>
  <si>
    <t>2104</t>
  </si>
  <si>
    <t>Beaumont</t>
  </si>
  <si>
    <t>2301</t>
  </si>
  <si>
    <t>Brownsville</t>
  </si>
  <si>
    <t>5312</t>
  </si>
  <si>
    <t>Corpus Christi</t>
  </si>
  <si>
    <t>5588</t>
  </si>
  <si>
    <t>Dallas Love Field Dallas</t>
  </si>
  <si>
    <t>5501</t>
  </si>
  <si>
    <t>Dallas-Fort Worth</t>
  </si>
  <si>
    <t>2302</t>
  </si>
  <si>
    <t>Del Rio</t>
  </si>
  <si>
    <t>2303</t>
  </si>
  <si>
    <t>Eagle Pass</t>
  </si>
  <si>
    <t>2381</t>
  </si>
  <si>
    <t>Edinburg Airport</t>
  </si>
  <si>
    <t>2402</t>
  </si>
  <si>
    <t>El Paso</t>
  </si>
  <si>
    <t>2404</t>
  </si>
  <si>
    <t>Fabens</t>
  </si>
  <si>
    <t>5583</t>
  </si>
  <si>
    <t>Fort Worth Alliance Airport</t>
  </si>
  <si>
    <t>5311</t>
  </si>
  <si>
    <t>Freeport</t>
  </si>
  <si>
    <t>5310</t>
  </si>
  <si>
    <t>Galveston</t>
  </si>
  <si>
    <t>2305</t>
  </si>
  <si>
    <t>Hildago</t>
  </si>
  <si>
    <t>5301</t>
  </si>
  <si>
    <t>Houston</t>
  </si>
  <si>
    <t>5309</t>
  </si>
  <si>
    <t>Houston Intercontinental Airport</t>
  </si>
  <si>
    <t>2304</t>
  </si>
  <si>
    <t>Laredo</t>
  </si>
  <si>
    <t>5503</t>
  </si>
  <si>
    <t>Lubbock</t>
  </si>
  <si>
    <t>5582</t>
  </si>
  <si>
    <t>Midland International Airport</t>
  </si>
  <si>
    <t>2103</t>
  </si>
  <si>
    <t>Orange</t>
  </si>
  <si>
    <t>2101</t>
  </si>
  <si>
    <t>Port Arthur</t>
  </si>
  <si>
    <t>5313</t>
  </si>
  <si>
    <t>Port Lavaca</t>
  </si>
  <si>
    <t>2403</t>
  </si>
  <si>
    <t>Presidio</t>
  </si>
  <si>
    <t>2309</t>
  </si>
  <si>
    <t>Progreso</t>
  </si>
  <si>
    <t>2307</t>
  </si>
  <si>
    <t>Rio Grande City</t>
  </si>
  <si>
    <t>2310</t>
  </si>
  <si>
    <t>Roma</t>
  </si>
  <si>
    <t>2102</t>
  </si>
  <si>
    <t>Sabine</t>
  </si>
  <si>
    <t>5507</t>
  </si>
  <si>
    <t>San Antonio</t>
  </si>
  <si>
    <t>5381</t>
  </si>
  <si>
    <t>Sugar Land Regional Airport</t>
  </si>
  <si>
    <t>5306</t>
  </si>
  <si>
    <t>Texas City</t>
  </si>
  <si>
    <t>2383</t>
  </si>
  <si>
    <t>Valley International Airport Harlingen</t>
  </si>
  <si>
    <t>Border Region of Arizona</t>
  </si>
  <si>
    <t>Border Region of California</t>
  </si>
  <si>
    <t>Border Region of New Mexico</t>
  </si>
  <si>
    <t>Border Region of Texas</t>
  </si>
  <si>
    <t>Border Region Total</t>
  </si>
  <si>
    <t>Balance of Arizona</t>
  </si>
  <si>
    <t>Balance of California</t>
  </si>
  <si>
    <t>Balance of New Mexico</t>
  </si>
  <si>
    <t>Balance of Texas</t>
  </si>
  <si>
    <t>1996-2012</t>
  </si>
  <si>
    <t>2003-2012</t>
  </si>
  <si>
    <t>United</t>
  </si>
  <si>
    <t>States</t>
  </si>
  <si>
    <t>From/To México</t>
  </si>
  <si>
    <t>Opto-Elec-tronics</t>
  </si>
  <si>
    <t>Info &amp; Commun-ication</t>
  </si>
  <si>
    <t>Elec-tronics</t>
  </si>
  <si>
    <t>Flexible Manu-facturing</t>
  </si>
  <si>
    <t>Aero-space</t>
  </si>
  <si>
    <t>Nuclear Tech-nology</t>
  </si>
  <si>
    <t>Biotech-nology</t>
  </si>
  <si>
    <t>Manu-factured</t>
  </si>
  <si>
    <t>Not Manu-factured</t>
  </si>
  <si>
    <t>Com-modity Code</t>
  </si>
  <si>
    <t>Total ARIZONA Exports and Percent Share of U.S. Total</t>
  </si>
  <si>
    <t>Total ARIZONA Imports and Percent Share of U.S. Total</t>
  </si>
  <si>
    <t>TOTAL U.S. IMPORTS VIA ARIZONA</t>
  </si>
  <si>
    <t>TOTAL U.S. EXPORTS VIA ARIZONA, BY ORIGIN OF MOVEMENT</t>
  </si>
  <si>
    <t>Value in Millions of Dollars</t>
  </si>
  <si>
    <t>Percent Share</t>
  </si>
  <si>
    <t>TOTAL U.S. EXPORTS VIA TEXAS, BY ORIGIN OF MOVEMENT</t>
  </si>
  <si>
    <t>Total TEXAS Exports and Percent Share of U.S. Total</t>
  </si>
  <si>
    <t>Total NEW MEXICO Exports and Percent Share of U.S. Total</t>
  </si>
  <si>
    <t>TOTAL U.S. EXPORTS VIA NEW MEXICO, BY ORIGIN OF MOVEMENT</t>
  </si>
  <si>
    <t>Total CALIFORNIA Exports and Percent Share of U.S. Total</t>
  </si>
  <si>
    <t>TOTAL U.S. EXPORTS VIA CALIFORNIA, BY ORIGIN OF MOVEMENT</t>
  </si>
  <si>
    <t>TOTAL U.S. IMPORTS VIA TEXAS</t>
  </si>
  <si>
    <t>Total TEXAS Imports and Percent Share of U.S. Total</t>
  </si>
  <si>
    <t>Total NEW MEXICO Imports and Percent Share of U.S. Total</t>
  </si>
  <si>
    <t>TOTAL U.S. IMPORTS VIA NEW MEXICO</t>
  </si>
  <si>
    <t>TOTAL U.S. IMPORTS VIA CALIFORNIA</t>
  </si>
  <si>
    <t>Total CALIFORNIA Imports and Percent Share of U.S. Total</t>
  </si>
  <si>
    <t>District</t>
  </si>
  <si>
    <t>Number</t>
  </si>
  <si>
    <t>Port</t>
  </si>
  <si>
    <t>State</t>
  </si>
  <si>
    <t>2003-13 Change</t>
  </si>
  <si>
    <t>Sources:</t>
  </si>
  <si>
    <t xml:space="preserve">    Trade: U.S. Department of Commerce, Census Bureau, http://www.census.gov/foreign-trade/statistics/historical/ </t>
  </si>
  <si>
    <t xml:space="preserve">    Population: U.S. Department of Commerce, Census Bureau, http://www.census.gov/popest/</t>
  </si>
  <si>
    <t xml:space="preserve">    GDP Deflator: U.S. Department of Commerce, Bureau of Economic Analysis, http://bea.gov/iTable/iTable.cfm?ReqID=9&amp;step=1#reqid=9&amp;step=1&amp;isuri=1 : Section 1/Table 1.1.9</t>
  </si>
  <si>
    <t xml:space="preserve">    Trade: U.S. Department of Commerce, Census Bureau, http://www.census.gov/foreign-trade/statistics/country/</t>
  </si>
  <si>
    <t>Source: U.S. Department of Commerce, Census Bureau, http://www.census.gov/foreign-trade/statistics/country/</t>
  </si>
  <si>
    <t>Source: U.S. Department of Commerce, Census Bureau, http://www.census.gov/foreign-trade/statistics/product/atp/2013/12/ctryatp/index.html</t>
  </si>
  <si>
    <t xml:space="preserve">    Trade: U.S. Department of Commerce, Census Bureau, http://www.census.gov/foreign-trade/statistics/state/destination_state/index.html</t>
  </si>
  <si>
    <t xml:space="preserve">    Trade: U.S. Department of Commerce, Census Bureau, http://www.census.gov/foreign-trade/statistics/state/origin_movement/index.html</t>
  </si>
  <si>
    <t xml:space="preserve">Notes: </t>
  </si>
  <si>
    <t xml:space="preserve">    The national trade data are slightly different from those in the spreadsheets of national data.</t>
  </si>
  <si>
    <t xml:space="preserve">    Employment for 2013 is not yet available.</t>
  </si>
  <si>
    <t>Note: The national trade data are slightly different from those in the spreadsheets of national data.</t>
  </si>
  <si>
    <t>Source: U.S. Department of Commerce, Census Bureau, http://www.census.gov/foreign-trade/statistics/state/data/index.html</t>
  </si>
  <si>
    <t>Iceland</t>
  </si>
  <si>
    <t>Total, Top 25 Countries in 2013 and Percent Share of State Total</t>
  </si>
  <si>
    <t>Total, Top 25 Commodities in 2013 and Percent Share of State Total</t>
  </si>
  <si>
    <t>Denmark</t>
  </si>
  <si>
    <t>Source: U.S. Department of Commerce, Census Bureau, http://www.census.gov/foreign-trade/Press-Release/ft920_index.html</t>
  </si>
  <si>
    <t xml:space="preserve">    Exports: Exhibit 1</t>
  </si>
  <si>
    <t xml:space="preserve">    Imports: Exhibit 4</t>
  </si>
  <si>
    <t xml:space="preserve">    Exports: Exhibit 1A</t>
  </si>
  <si>
    <t xml:space="preserve">    Imports: Exhibit 4A</t>
  </si>
  <si>
    <t>Real Percent Change, 2004-to-2013</t>
  </si>
  <si>
    <t>Total Services</t>
  </si>
  <si>
    <t>Travel</t>
  </si>
  <si>
    <t>Passenger Fares</t>
  </si>
  <si>
    <t>Royalties and License Fees</t>
  </si>
  <si>
    <t>Other Private Services</t>
  </si>
  <si>
    <t>Balance of Trade</t>
  </si>
  <si>
    <t>Other Trans-portation</t>
  </si>
  <si>
    <t>* Imports are labeled as "Direct Defense Expenditures";</t>
  </si>
  <si>
    <t xml:space="preserve">  Exports are called "Transfers Under U.S. Military Sales Contracts"</t>
  </si>
  <si>
    <t>Source: U.S. Department of Commerce, Census Bureau, http://www.census.gov/foreign-trade/Press-Release/current_press_release/</t>
  </si>
  <si>
    <t>Share of Total</t>
  </si>
  <si>
    <t>Defense Related*</t>
  </si>
  <si>
    <t>Ratio of Exports to Imports</t>
  </si>
  <si>
    <t>1996-2013</t>
  </si>
  <si>
    <t>2004-2013</t>
  </si>
  <si>
    <t>Value in Millions of 2013 Dollars</t>
  </si>
  <si>
    <t>Per Capita Value in 2013 Dollars</t>
  </si>
  <si>
    <t>Inflation-Adjusted Percent Change in Per Capita Value</t>
  </si>
  <si>
    <t xml:space="preserve">U.S. Government Miscellane-ous Services </t>
  </si>
  <si>
    <t>Trade With México, Share of U.S. Total Trade</t>
  </si>
  <si>
    <t>To/From México</t>
  </si>
  <si>
    <t>México Share of World</t>
  </si>
  <si>
    <t>Total World</t>
  </si>
  <si>
    <t>Imports: Value in Millions of Dollars</t>
  </si>
  <si>
    <t>Exports: Value in Millions of Dollars</t>
  </si>
  <si>
    <t>Exports Less Imports: Value in Millions of Dollars</t>
  </si>
  <si>
    <t>Share of United States</t>
  </si>
  <si>
    <t>Real Per Capita Value, Ratio to United States</t>
  </si>
  <si>
    <t>Employment (Manufacturing sector for manufactured goods and re-exports; sum of agriculture and mining sectors for not manufactured goods)</t>
  </si>
  <si>
    <t>Per Employee Value in 2013 Dollars</t>
  </si>
  <si>
    <t>Inflation-Adjusted Percent Change in Per Employee Value</t>
  </si>
  <si>
    <t>Real Per Employee Value, Ratio to United States</t>
  </si>
  <si>
    <t>2008-2013</t>
  </si>
  <si>
    <t>Value In Millions of Dollars</t>
  </si>
  <si>
    <t>U.S. Trade With México, Value in Thousands of Dollars</t>
  </si>
  <si>
    <t>Value by Product as Share of U.S. Total</t>
  </si>
  <si>
    <t>U.S. Total Trade, Value in Thousands of Dollars</t>
  </si>
  <si>
    <t>Value by Product as Share of U.S.-México Total</t>
  </si>
  <si>
    <t>Electronic Integrated Circuits, Nesoi</t>
  </si>
  <si>
    <t>Natural Gas, Gaseous</t>
  </si>
  <si>
    <t>Pt F Elect Appr F Elect Circt; F Elct Contrl</t>
  </si>
  <si>
    <t>Pt Elec Mach &amp; Appr W Individual Functions, N</t>
  </si>
  <si>
    <t>Elect Plugs &amp; Sockets F Voltage Not Over 1000</t>
  </si>
  <si>
    <t>Artificial Joints &amp; Parts &amp; Accessories Thero</t>
  </si>
  <si>
    <t>Digital Processing Units, N.E.S.O.I.</t>
  </si>
  <si>
    <t>Elect Appr F Prtct To Elect Circt Nov 1000 V</t>
  </si>
  <si>
    <t>Insulated Electric Conductors =&lt; 80 V Nesoi</t>
  </si>
  <si>
    <t>Controls Etc W Elect Appr F Elect Cont Nov 10</t>
  </si>
  <si>
    <t>Soybean Oilcake &amp; Oth Solid Residue, Wh/Not G</t>
  </si>
  <si>
    <t>Diamonds, Nonindustrial, Worked</t>
  </si>
  <si>
    <t>Petrol Oil Bitum Mineral (Nt Crud) Etc Nt Bio</t>
  </si>
  <si>
    <t>Antisera, Blood Fractions &amp; Immunological Pro</t>
  </si>
  <si>
    <t>Port Digtl Automatic Data Process Mach Not &gt;</t>
  </si>
  <si>
    <t>Instr &amp; Appl F Medical Surgical Dental Vet, N</t>
  </si>
  <si>
    <t>Pass Veh Spk-Ig Int Com Rcpr P Eng &gt;1500 Nov</t>
  </si>
  <si>
    <t>Ferrous Waste &amp; Scrap Nesoi</t>
  </si>
  <si>
    <t>Composite Diagnostic/Lab Reagents, Exc Pharma</t>
  </si>
  <si>
    <t>Lt Oils, Preps Gt=70% Petroleum/Bitum Nt Biod</t>
  </si>
  <si>
    <t>Automatic Data Processing Storage Units, N.E.</t>
  </si>
  <si>
    <t>Wine, Fr Grape Nesoi &amp; Gr Must W Alc, Nov 2 L</t>
  </si>
  <si>
    <t>Taps Cocks Etc F Pipe Vat Inc Thermo Control</t>
  </si>
  <si>
    <t>Iron Ore Concen Nesoi &amp; Non-Agglomerated Iron</t>
  </si>
  <si>
    <t>Whey &amp; Modfd Whey Whet/Nt Cncntrtd Cntg Add S</t>
  </si>
  <si>
    <t>Silver, Semimanufactured</t>
  </si>
  <si>
    <t>Photosnsitve Semicndctr Dvice Inc Phtvltc Cel</t>
  </si>
  <si>
    <t>Meas &amp; Checkng Instrument, Appliances &amp; Mach</t>
  </si>
  <si>
    <t>Printed Circuits</t>
  </si>
  <si>
    <t>Auto Regulating Ins &amp; Appr Ex Throstat,Mnstat</t>
  </si>
  <si>
    <t>Propane, Liquefied</t>
  </si>
  <si>
    <t>Acyclic Ethers (Excl Diethyl Ether) Nesoi</t>
  </si>
  <si>
    <t>Styrene</t>
  </si>
  <si>
    <t>Para-Xylene</t>
  </si>
  <si>
    <t>Mach &amp; Mechanical Appl W Individual Function</t>
  </si>
  <si>
    <t>Polyvinyl Chloride, Not Mixed With Other Subs</t>
  </si>
  <si>
    <t>Civilian Aircraft, Engines, and Parts</t>
  </si>
  <si>
    <t>Copper Ores and Concentrates</t>
  </si>
  <si>
    <t>Processors and Controllers, Electronic Integ</t>
  </si>
  <si>
    <t>Bomb Mines Ot Ammntion Projctions Etc and Par</t>
  </si>
  <si>
    <t>Cotton, Not Carded or Combed</t>
  </si>
  <si>
    <t>Mach for Recp/Convr/Trans/Regn of Voice/Image</t>
  </si>
  <si>
    <t>Molybdenum Ores and Concentrates Not Roasted</t>
  </si>
  <si>
    <t>Parts &amp; Accessories for ADP Machines &amp; Units</t>
  </si>
  <si>
    <t>Articles of Plastics, Nesoi</t>
  </si>
  <si>
    <t>Molybdenum Ores and Concentrates Roasted</t>
  </si>
  <si>
    <t>Machines for Man. Semicondutor Devices/Elec I</t>
  </si>
  <si>
    <t>Pts, Ex Antenna, for Trnsmssn, Rdr, Radio, TV, Etc</t>
  </si>
  <si>
    <t>Parts &amp; Accsesories for Mach to Man. Semicnt,</t>
  </si>
  <si>
    <t>Turbojet And Turbopropeller Parts</t>
  </si>
  <si>
    <t>Almonds, Fresh or Dried, Shelled</t>
  </si>
  <si>
    <t>Phones for Cellular Ntwks or for Oth Wireless</t>
  </si>
  <si>
    <t>Oth Inst, Specially Designed for Telecommunic</t>
  </si>
  <si>
    <t>Parts of Airplanes or Helicopters, Nesoi</t>
  </si>
  <si>
    <t>Pass Veh Spk-Ig Int Com Rcpr P Eng &gt; 3000 cc</t>
  </si>
  <si>
    <t>Med Needles. Nesoi, Catherers Etc and Parts E</t>
  </si>
  <si>
    <t>Mlk &amp; Crm, Cntd, Swt, Powdr, Gran/Solids, Nov 1.5%</t>
  </si>
  <si>
    <t>Fuel, Lub/Cooling Med Pumps for Int Comb Pist</t>
  </si>
  <si>
    <t>Cheese, Nesoi, Including Cheddar and Colby</t>
  </si>
  <si>
    <t>Articles of Iron or Steel Nesoi</t>
  </si>
  <si>
    <t>Chem Elem Doped, Used in Electron, Discs Wafe</t>
  </si>
  <si>
    <t>Mineral or Chemical Fertilizer, Potassic, Nes</t>
  </si>
  <si>
    <t>Articles of Aluminum, N.E.S.O.I.</t>
  </si>
  <si>
    <t>App for the Trans/Recep of Voice/Images/Data</t>
  </si>
  <si>
    <t>Electric Motors of an Output Not Exceeding 37</t>
  </si>
  <si>
    <t>Parts for Boring or Sinking Machinery, Nesoi</t>
  </si>
  <si>
    <t>Parts and Accessories of Motor Vehicles, Neso</t>
  </si>
  <si>
    <t>Polyethylene Having a Spec Gravity of 0.94 or</t>
  </si>
  <si>
    <t>Wheat and Meslin, Nesoi</t>
  </si>
  <si>
    <t>Polyethylene Having a Specific Gravity Under</t>
  </si>
  <si>
    <t>Gas Turbine Parts Nesoi</t>
  </si>
  <si>
    <t>Airplane &amp; Ot A/C, Unladen Weight &gt; 15,000 Kg</t>
  </si>
  <si>
    <t>Lifting, Handling, Loading &amp; Unloading Machy</t>
  </si>
  <si>
    <t>Watermelons, Fresh</t>
  </si>
  <si>
    <t>Grapes, Fresh</t>
  </si>
  <si>
    <t>Tricycle, Scootr, Pedal Car &amp; Sim Wheeled Tys</t>
  </si>
  <si>
    <t>Medicaments Nesoi, Measured Doses, Retail Pk</t>
  </si>
  <si>
    <t>Solid-State Non-Vol Semiconductor Storage Dev</t>
  </si>
  <si>
    <t>Sweaters, Pullovers Etc, Knit Etc, Cotton</t>
  </si>
  <si>
    <t>Footwear, Outer Sole Rub Etc &amp; Leather Upper</t>
  </si>
  <si>
    <t>Television Camera, Digitl Camra &amp; Vid Cam Rec</t>
  </si>
  <si>
    <t>Cattle, Live, Other Than Purebred Breeding</t>
  </si>
  <si>
    <t>Automatic Data Processing Units, N.E.S.O.I.</t>
  </si>
  <si>
    <t>Textile Fabrics, Impregnated Etc Nesoi With P</t>
  </si>
  <si>
    <t>Personal Weighing Machines; Household Scales</t>
  </si>
  <si>
    <t>Pt Elect Lghtng/Sgnlng Eq Wndshield Wpr Dfrst</t>
  </si>
  <si>
    <t>Natural Uranium &amp; Compounds, Alloys &amp; Ceramic</t>
  </si>
  <si>
    <t>Nickel, Unwrought, Not Alloyed</t>
  </si>
  <si>
    <t>Sulfuric Acid; Oleum</t>
  </si>
  <si>
    <t>Silver, Unwrought Nesoi</t>
  </si>
  <si>
    <t>Benzene</t>
  </si>
  <si>
    <t>Mucilages/Thicknrs Frm Locust Bean/Seed, Guar</t>
  </si>
  <si>
    <t>Tomatoes, Fresh or Chilled</t>
  </si>
  <si>
    <t>Fruits of Genus Capsicum or Pimenta, Fresh/Ch</t>
  </si>
  <si>
    <t>Refined Copper Cathodes and Sections of Catho</t>
  </si>
  <si>
    <t>Insulated Wiring Sets for Vehicles Ships Airc</t>
  </si>
  <si>
    <t>Turbojet and Turbopropeller Parts</t>
  </si>
  <si>
    <t>Cucumbers and Gherkins, Fresh or Chilled</t>
  </si>
  <si>
    <t>Pumpkins, Squash and Gourds, Fresh or Chilled</t>
  </si>
  <si>
    <t>Tools Work in Self-Cont Nonelectric Mtr Nesoi</t>
  </si>
  <si>
    <t>Pts &amp; Access of Bodies of Motor Vehicles, Nes</t>
  </si>
  <si>
    <t>Road Tractors for Semi-Trailers</t>
  </si>
  <si>
    <t>Crude Oil From Petroleum and Bituminous Miner</t>
  </si>
  <si>
    <t>Reception Apparatus for Television, Color, Ne</t>
  </si>
  <si>
    <t>Pts &amp; Acc of Printers, Copiers and Fax Mach,</t>
  </si>
  <si>
    <t>Mach Which Perform 2-Plus of Print, Copy, Fax</t>
  </si>
  <si>
    <t>Pass Mtr Veh, Spark Ign Eng, &gt;1000cc But =&lt;150</t>
  </si>
  <si>
    <t>Static Converters; ADP Power Supplies</t>
  </si>
  <si>
    <t>New Pneumatic Tires of Rubber, for Motor Cars</t>
  </si>
  <si>
    <t>Footwear, Outer Sole &amp; Upper Rubber or Plast</t>
  </si>
  <si>
    <t>Isotopic Separation Machinery, Aparatus and P</t>
  </si>
  <si>
    <t>Nuts Nesoi, Fresh or Dried, Shelled or Not</t>
  </si>
  <si>
    <t>Household and Toilet Articles Nesoi of Plasti</t>
  </si>
  <si>
    <t>Optical Devices, Appliances and Instruments,</t>
  </si>
  <si>
    <t>Wadding; Other Articles of Wadding of Cotton</t>
  </si>
  <si>
    <t>Elect Appr F Prtct to Elect Circt &gt;1000 V Nes</t>
  </si>
  <si>
    <t>Pts of Phone Sets &amp; Oth App for the Trans/Rec</t>
  </si>
  <si>
    <t>Reception App for TV Nt Designed to Inc Video</t>
  </si>
  <si>
    <t>Parts of Seats (Ex Medical, Barber, Dental Et</t>
  </si>
  <si>
    <t>Casing and Tubing, Oil, Gas Drilling, Iron or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</si>
</sst>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#,##0.0"/>
    <numFmt numFmtId="166" formatCode="0.0000"/>
    <numFmt numFmtId="167" formatCode="0.000"/>
  </numFmts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0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2" fillId="0" borderId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Alignment="1">
      <alignment horizontal="right"/>
    </xf>
    <xf numFmtId="0" fontId="0" fillId="0" borderId="0" xfId="0" applyFont="1"/>
    <xf numFmtId="0" fontId="0" fillId="0" borderId="0" xfId="0" applyFont="1" applyAlignment="1">
      <alignment horizontal="right"/>
    </xf>
    <xf numFmtId="0" fontId="3" fillId="0" borderId="0" xfId="1" quotePrefix="1" applyNumberFormat="1" applyFont="1"/>
    <xf numFmtId="3" fontId="0" fillId="0" borderId="0" xfId="0" applyNumberFormat="1" applyFont="1"/>
    <xf numFmtId="3" fontId="3" fillId="0" borderId="0" xfId="1" quotePrefix="1" applyNumberFormat="1" applyFont="1"/>
    <xf numFmtId="164" fontId="0" fillId="0" borderId="0" xfId="0" applyNumberFormat="1" applyFont="1"/>
    <xf numFmtId="0" fontId="0" fillId="0" borderId="0" xfId="0" applyAlignment="1">
      <alignment horizontal="right" wrapText="1"/>
    </xf>
    <xf numFmtId="3" fontId="0" fillId="0" borderId="0" xfId="0" applyNumberFormat="1"/>
    <xf numFmtId="164" fontId="0" fillId="0" borderId="0" xfId="0" applyNumberFormat="1"/>
    <xf numFmtId="0" fontId="1" fillId="0" borderId="0" xfId="0" applyFont="1"/>
    <xf numFmtId="164" fontId="0" fillId="0" borderId="0" xfId="0" applyNumberFormat="1" applyAlignment="1">
      <alignment horizontal="right" wrapText="1"/>
    </xf>
    <xf numFmtId="3" fontId="0" fillId="0" borderId="0" xfId="0" applyNumberFormat="1" applyAlignment="1">
      <alignment horizontal="right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65" fontId="0" fillId="0" borderId="0" xfId="0" applyNumberFormat="1"/>
    <xf numFmtId="2" fontId="0" fillId="0" borderId="0" xfId="0" applyNumberFormat="1"/>
    <xf numFmtId="165" fontId="0" fillId="0" borderId="0" xfId="0" applyNumberFormat="1" applyFont="1" applyBorder="1" applyAlignment="1">
      <alignment horizontal="right"/>
    </xf>
    <xf numFmtId="167" fontId="0" fillId="0" borderId="0" xfId="0" applyNumberFormat="1" applyFont="1"/>
    <xf numFmtId="0" fontId="6" fillId="0" borderId="0" xfId="3" applyAlignment="1" applyProtection="1"/>
    <xf numFmtId="4" fontId="0" fillId="0" borderId="0" xfId="0" applyNumberFormat="1" applyFont="1"/>
    <xf numFmtId="3" fontId="0" fillId="0" borderId="0" xfId="0" applyNumberFormat="1" applyFill="1"/>
    <xf numFmtId="0" fontId="0" fillId="0" borderId="1" xfId="0" applyBorder="1" applyAlignment="1">
      <alignment horizontal="right" wrapText="1"/>
    </xf>
    <xf numFmtId="0" fontId="0" fillId="0" borderId="1" xfId="0" applyBorder="1"/>
    <xf numFmtId="2" fontId="0" fillId="0" borderId="1" xfId="0" applyNumberFormat="1" applyBorder="1"/>
    <xf numFmtId="165" fontId="0" fillId="0" borderId="0" xfId="0" applyNumberFormat="1" applyFill="1"/>
    <xf numFmtId="0" fontId="3" fillId="0" borderId="0" xfId="0" applyFont="1"/>
    <xf numFmtId="165" fontId="3" fillId="0" borderId="0" xfId="4" applyNumberFormat="1" applyFont="1" applyBorder="1" applyAlignment="1">
      <alignment horizontal="right"/>
    </xf>
    <xf numFmtId="167" fontId="0" fillId="0" borderId="0" xfId="0" applyNumberFormat="1" applyFill="1"/>
    <xf numFmtId="167" fontId="0" fillId="0" borderId="0" xfId="0" applyNumberFormat="1"/>
    <xf numFmtId="0" fontId="1" fillId="0" borderId="0" xfId="0" applyFont="1" applyBorder="1" applyAlignment="1">
      <alignment horizontal="center"/>
    </xf>
    <xf numFmtId="164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right" wrapText="1"/>
    </xf>
    <xf numFmtId="0" fontId="1" fillId="0" borderId="0" xfId="0" applyFont="1" applyFill="1"/>
    <xf numFmtId="166" fontId="0" fillId="0" borderId="0" xfId="0" applyNumberFormat="1" applyFill="1"/>
    <xf numFmtId="0" fontId="1" fillId="0" borderId="0" xfId="0" applyFont="1" applyFill="1" applyAlignment="1">
      <alignment wrapText="1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1" xfId="0" applyFill="1" applyBorder="1" applyAlignment="1">
      <alignment horizontal="right" wrapText="1"/>
    </xf>
    <xf numFmtId="0" fontId="0" fillId="0" borderId="1" xfId="0" applyFill="1" applyBorder="1"/>
    <xf numFmtId="2" fontId="0" fillId="0" borderId="1" xfId="0" applyNumberFormat="1" applyFill="1" applyBorder="1"/>
    <xf numFmtId="3" fontId="0" fillId="0" borderId="1" xfId="0" applyNumberFormat="1" applyFill="1" applyBorder="1"/>
    <xf numFmtId="0" fontId="1" fillId="0" borderId="0" xfId="0" applyFont="1" applyAlignment="1">
      <alignment horizontal="left" wrapText="1"/>
    </xf>
    <xf numFmtId="3" fontId="0" fillId="0" borderId="1" xfId="0" applyNumberFormat="1" applyBorder="1"/>
    <xf numFmtId="164" fontId="0" fillId="0" borderId="1" xfId="0" applyNumberForma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5" fontId="0" fillId="0" borderId="0" xfId="0" applyNumberFormat="1" applyFont="1" applyBorder="1"/>
    <xf numFmtId="0" fontId="0" fillId="0" borderId="0" xfId="0" applyFont="1" applyBorder="1" applyAlignment="1">
      <alignment horizontal="left"/>
    </xf>
    <xf numFmtId="0" fontId="0" fillId="0" borderId="0" xfId="0" applyFont="1" applyBorder="1"/>
    <xf numFmtId="164" fontId="0" fillId="0" borderId="0" xfId="0" applyNumberFormat="1" applyFont="1" applyBorder="1"/>
    <xf numFmtId="2" fontId="0" fillId="0" borderId="0" xfId="0" applyNumberFormat="1" applyFont="1" applyBorder="1"/>
    <xf numFmtId="3" fontId="3" fillId="0" borderId="0" xfId="1" applyNumberFormat="1" applyFont="1" applyBorder="1"/>
    <xf numFmtId="3" fontId="0" fillId="0" borderId="0" xfId="0" applyNumberFormat="1" applyFont="1" applyBorder="1"/>
    <xf numFmtId="0" fontId="0" fillId="0" borderId="0" xfId="0" applyFont="1" applyBorder="1" applyAlignment="1">
      <alignment horizontal="right" wrapText="1"/>
    </xf>
    <xf numFmtId="164" fontId="0" fillId="0" borderId="1" xfId="0" applyNumberForma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165" fontId="0" fillId="0" borderId="1" xfId="0" applyNumberFormat="1" applyBorder="1"/>
    <xf numFmtId="165" fontId="0" fillId="0" borderId="1" xfId="0" applyNumberFormat="1" applyFill="1" applyBorder="1"/>
    <xf numFmtId="165" fontId="3" fillId="0" borderId="1" xfId="0" applyNumberFormat="1" applyFont="1" applyBorder="1" applyAlignment="1">
      <alignment wrapText="1"/>
    </xf>
    <xf numFmtId="167" fontId="0" fillId="0" borderId="1" xfId="0" applyNumberFormat="1" applyFill="1" applyBorder="1"/>
    <xf numFmtId="167" fontId="0" fillId="0" borderId="1" xfId="0" applyNumberFormat="1" applyBorder="1"/>
    <xf numFmtId="0" fontId="3" fillId="0" borderId="0" xfId="0" applyFont="1" applyFill="1"/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/>
    <xf numFmtId="0" fontId="0" fillId="0" borderId="1" xfId="0" applyBorder="1" applyAlignment="1">
      <alignment horizontal="right"/>
    </xf>
    <xf numFmtId="167" fontId="0" fillId="0" borderId="1" xfId="0" applyNumberFormat="1" applyFont="1" applyBorder="1"/>
    <xf numFmtId="0" fontId="0" fillId="0" borderId="1" xfId="0" applyFont="1" applyBorder="1" applyAlignment="1">
      <alignment horizontal="right"/>
    </xf>
    <xf numFmtId="0" fontId="0" fillId="0" borderId="1" xfId="0" applyFont="1" applyBorder="1"/>
    <xf numFmtId="164" fontId="0" fillId="0" borderId="1" xfId="0" applyNumberFormat="1" applyFont="1" applyBorder="1"/>
    <xf numFmtId="3" fontId="0" fillId="0" borderId="1" xfId="0" applyNumberFormat="1" applyFont="1" applyBorder="1"/>
    <xf numFmtId="4" fontId="0" fillId="0" borderId="1" xfId="0" applyNumberFormat="1" applyFont="1" applyBorder="1"/>
    <xf numFmtId="3" fontId="4" fillId="0" borderId="1" xfId="2" applyNumberFormat="1" applyBorder="1"/>
    <xf numFmtId="165" fontId="0" fillId="0" borderId="1" xfId="0" applyNumberFormat="1" applyFont="1" applyBorder="1"/>
    <xf numFmtId="2" fontId="0" fillId="0" borderId="1" xfId="0" applyNumberFormat="1" applyFont="1" applyBorder="1"/>
    <xf numFmtId="3" fontId="3" fillId="0" borderId="1" xfId="1" applyNumberFormat="1" applyFont="1" applyBorder="1"/>
    <xf numFmtId="3" fontId="3" fillId="0" borderId="1" xfId="2" applyNumberFormat="1" applyFont="1" applyBorder="1"/>
    <xf numFmtId="3" fontId="0" fillId="0" borderId="0" xfId="0" applyNumberFormat="1" applyFill="1" applyBorder="1"/>
    <xf numFmtId="0" fontId="3" fillId="0" borderId="0" xfId="1" quotePrefix="1" applyNumberFormat="1" applyFont="1" applyAlignment="1">
      <alignment horizontal="left"/>
    </xf>
    <xf numFmtId="0" fontId="0" fillId="0" borderId="0" xfId="0" quotePrefix="1" applyNumberFormat="1"/>
    <xf numFmtId="0" fontId="0" fillId="0" borderId="0" xfId="0" applyFill="1" applyBorder="1"/>
    <xf numFmtId="0" fontId="1" fillId="0" borderId="0" xfId="0" applyFont="1" applyFill="1" applyBorder="1"/>
    <xf numFmtId="0" fontId="0" fillId="0" borderId="0" xfId="0" applyFill="1" applyBorder="1" applyAlignment="1">
      <alignment horizontal="right" wrapText="1"/>
    </xf>
    <xf numFmtId="2" fontId="0" fillId="0" borderId="0" xfId="0" applyNumberFormat="1" applyFill="1" applyBorder="1"/>
    <xf numFmtId="0" fontId="0" fillId="0" borderId="0" xfId="0" applyBorder="1"/>
    <xf numFmtId="0" fontId="0" fillId="0" borderId="0" xfId="0" applyBorder="1" applyAlignment="1">
      <alignment horizontal="left"/>
    </xf>
    <xf numFmtId="3" fontId="8" fillId="0" borderId="0" xfId="0" applyNumberFormat="1" applyFont="1" applyBorder="1" applyAlignment="1">
      <alignment horizontal="right" vertical="top" wrapText="1"/>
    </xf>
    <xf numFmtId="164" fontId="8" fillId="0" borderId="0" xfId="0" applyNumberFormat="1" applyFont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165" fontId="0" fillId="0" borderId="0" xfId="0" applyNumberFormat="1" applyBorder="1"/>
    <xf numFmtId="3" fontId="0" fillId="0" borderId="0" xfId="0" applyNumberFormat="1" applyBorder="1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Alignment="1">
      <alignment wrapText="1"/>
    </xf>
  </cellXfs>
  <cellStyles count="5">
    <cellStyle name="Comma" xfId="4" builtinId="3"/>
    <cellStyle name="Hyperlink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9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2.75" x14ac:dyDescent="0.2"/>
  <cols>
    <col min="1" max="11" width="9.140625" style="33"/>
    <col min="12" max="12" width="11.140625" style="33" bestFit="1" customWidth="1"/>
    <col min="13" max="16384" width="9.140625" style="33"/>
  </cols>
  <sheetData>
    <row r="1" spans="1:14" x14ac:dyDescent="0.2">
      <c r="B1" s="99" t="s">
        <v>368</v>
      </c>
      <c r="C1" s="99"/>
      <c r="D1" s="99"/>
      <c r="E1" s="99" t="s">
        <v>30</v>
      </c>
      <c r="F1" s="99"/>
      <c r="G1" s="99"/>
      <c r="H1" s="100" t="s">
        <v>29</v>
      </c>
      <c r="I1" s="100"/>
      <c r="J1" s="101"/>
      <c r="L1" s="41"/>
      <c r="M1" s="99" t="s">
        <v>374</v>
      </c>
      <c r="N1" s="99"/>
    </row>
    <row r="2" spans="1:14" ht="25.5" x14ac:dyDescent="0.2">
      <c r="A2" s="37" t="s">
        <v>67</v>
      </c>
      <c r="B2" s="34" t="s">
        <v>65</v>
      </c>
      <c r="C2" s="34" t="s">
        <v>369</v>
      </c>
      <c r="D2" s="34" t="s">
        <v>370</v>
      </c>
      <c r="E2" s="34" t="s">
        <v>65</v>
      </c>
      <c r="F2" s="34" t="s">
        <v>369</v>
      </c>
      <c r="G2" s="34" t="s">
        <v>370</v>
      </c>
      <c r="H2" s="34" t="s">
        <v>371</v>
      </c>
      <c r="I2" s="34" t="s">
        <v>369</v>
      </c>
      <c r="J2" s="40" t="s">
        <v>370</v>
      </c>
      <c r="K2" s="34" t="s">
        <v>373</v>
      </c>
      <c r="L2" s="40" t="s">
        <v>96</v>
      </c>
      <c r="M2" s="34" t="s">
        <v>30</v>
      </c>
      <c r="N2" s="34" t="s">
        <v>29</v>
      </c>
    </row>
    <row r="3" spans="1:14" x14ac:dyDescent="0.2">
      <c r="A3" s="35" t="s">
        <v>637</v>
      </c>
      <c r="B3" s="34"/>
      <c r="C3" s="34"/>
      <c r="D3" s="34"/>
      <c r="E3" s="34"/>
      <c r="F3" s="34"/>
      <c r="G3" s="34"/>
      <c r="H3" s="34"/>
      <c r="I3" s="34"/>
      <c r="J3" s="40"/>
      <c r="L3" s="41"/>
    </row>
    <row r="4" spans="1:14" x14ac:dyDescent="0.2">
      <c r="A4" s="38">
        <v>1960</v>
      </c>
      <c r="B4" s="22">
        <v>3508</v>
      </c>
      <c r="C4" s="22">
        <v>4892</v>
      </c>
      <c r="D4" s="22">
        <v>-1384</v>
      </c>
      <c r="E4" s="22">
        <v>25940</v>
      </c>
      <c r="F4" s="22">
        <v>19650</v>
      </c>
      <c r="G4" s="22">
        <v>6290</v>
      </c>
      <c r="H4" s="22">
        <v>22432</v>
      </c>
      <c r="I4" s="22">
        <v>14758</v>
      </c>
      <c r="J4" s="43">
        <v>7674</v>
      </c>
      <c r="K4" s="36">
        <v>0.16411483253588516</v>
      </c>
      <c r="L4" s="43">
        <v>179972000</v>
      </c>
      <c r="M4" s="32">
        <f>G4/E4*100</f>
        <v>24.248265227447956</v>
      </c>
      <c r="N4" s="32">
        <f>J4/H4*100</f>
        <v>34.21005706134094</v>
      </c>
    </row>
    <row r="5" spans="1:14" x14ac:dyDescent="0.2">
      <c r="A5" s="38">
        <v>1961</v>
      </c>
      <c r="B5" s="22">
        <v>4195</v>
      </c>
      <c r="C5" s="22">
        <v>5571</v>
      </c>
      <c r="D5" s="22">
        <v>-1376</v>
      </c>
      <c r="E5" s="22">
        <v>26403</v>
      </c>
      <c r="F5" s="22">
        <v>20108</v>
      </c>
      <c r="G5" s="22">
        <v>6295</v>
      </c>
      <c r="H5" s="22">
        <v>22208</v>
      </c>
      <c r="I5" s="22">
        <v>14537</v>
      </c>
      <c r="J5" s="43">
        <v>7671</v>
      </c>
      <c r="K5" s="36">
        <v>0.16592550895956468</v>
      </c>
      <c r="L5" s="43">
        <v>182976000</v>
      </c>
      <c r="M5" s="32">
        <f t="shared" ref="M5:M56" si="0">G5/E5*100</f>
        <v>23.841987652918228</v>
      </c>
      <c r="N5" s="32">
        <f t="shared" ref="N5:N56" si="1">J5/H5*100</f>
        <v>34.541606628242079</v>
      </c>
    </row>
    <row r="6" spans="1:14" x14ac:dyDescent="0.2">
      <c r="A6" s="38">
        <v>1962</v>
      </c>
      <c r="B6" s="22">
        <v>3370</v>
      </c>
      <c r="C6" s="22">
        <v>4521</v>
      </c>
      <c r="D6" s="22">
        <v>-1151</v>
      </c>
      <c r="E6" s="22">
        <v>27722</v>
      </c>
      <c r="F6" s="22">
        <v>20781</v>
      </c>
      <c r="G6" s="22">
        <v>6941</v>
      </c>
      <c r="H6" s="22">
        <v>24352</v>
      </c>
      <c r="I6" s="22">
        <v>16260</v>
      </c>
      <c r="J6" s="43">
        <v>8092</v>
      </c>
      <c r="K6" s="36">
        <v>0.16796134721831316</v>
      </c>
      <c r="L6" s="43">
        <v>185739000</v>
      </c>
      <c r="M6" s="32">
        <f t="shared" si="0"/>
        <v>25.03787605511868</v>
      </c>
      <c r="N6" s="32">
        <f t="shared" si="1"/>
        <v>33.229303547963205</v>
      </c>
    </row>
    <row r="7" spans="1:14" x14ac:dyDescent="0.2">
      <c r="A7" s="38">
        <v>1963</v>
      </c>
      <c r="B7" s="22">
        <v>4210</v>
      </c>
      <c r="C7" s="22">
        <v>5224</v>
      </c>
      <c r="D7" s="22">
        <v>-1014</v>
      </c>
      <c r="E7" s="22">
        <v>29620</v>
      </c>
      <c r="F7" s="22">
        <v>22272</v>
      </c>
      <c r="G7" s="22">
        <v>7348</v>
      </c>
      <c r="H7" s="22">
        <v>25410</v>
      </c>
      <c r="I7" s="22">
        <v>17048</v>
      </c>
      <c r="J7" s="43">
        <v>8362</v>
      </c>
      <c r="K7" s="36">
        <v>0.16985645933014354</v>
      </c>
      <c r="L7" s="43">
        <v>188434000</v>
      </c>
      <c r="M7" s="32">
        <f t="shared" si="0"/>
        <v>24.807562457798785</v>
      </c>
      <c r="N7" s="32">
        <f t="shared" si="1"/>
        <v>32.908303817394724</v>
      </c>
    </row>
    <row r="8" spans="1:14" x14ac:dyDescent="0.2">
      <c r="A8" s="38">
        <v>1964</v>
      </c>
      <c r="B8" s="22">
        <v>6022</v>
      </c>
      <c r="C8" s="22">
        <v>6801</v>
      </c>
      <c r="D8" s="22">
        <v>-779</v>
      </c>
      <c r="E8" s="22">
        <v>33341</v>
      </c>
      <c r="F8" s="22">
        <v>25501</v>
      </c>
      <c r="G8" s="22">
        <v>7840</v>
      </c>
      <c r="H8" s="22">
        <v>27319</v>
      </c>
      <c r="I8" s="22">
        <v>18700</v>
      </c>
      <c r="J8" s="43">
        <v>8619</v>
      </c>
      <c r="K8" s="36">
        <v>0.17246458391969227</v>
      </c>
      <c r="L8" s="43">
        <v>191085000</v>
      </c>
      <c r="M8" s="32">
        <f t="shared" si="0"/>
        <v>23.514591643921896</v>
      </c>
      <c r="N8" s="32">
        <f t="shared" si="1"/>
        <v>31.549471064094586</v>
      </c>
    </row>
    <row r="9" spans="1:14" x14ac:dyDescent="0.2">
      <c r="A9" s="38">
        <v>1965</v>
      </c>
      <c r="B9" s="22">
        <v>4664</v>
      </c>
      <c r="C9" s="22">
        <v>4951</v>
      </c>
      <c r="D9" s="22">
        <v>-287</v>
      </c>
      <c r="E9" s="22">
        <v>35285</v>
      </c>
      <c r="F9" s="22">
        <v>26461</v>
      </c>
      <c r="G9" s="22">
        <v>8824</v>
      </c>
      <c r="H9" s="22">
        <v>30621</v>
      </c>
      <c r="I9" s="22">
        <v>21510</v>
      </c>
      <c r="J9" s="43">
        <v>9111</v>
      </c>
      <c r="K9" s="36">
        <v>0.17562623135378552</v>
      </c>
      <c r="L9" s="43">
        <v>193460000</v>
      </c>
      <c r="M9" s="32">
        <f t="shared" si="0"/>
        <v>25.007793680034005</v>
      </c>
      <c r="N9" s="32">
        <f t="shared" si="1"/>
        <v>29.754090330165571</v>
      </c>
    </row>
    <row r="10" spans="1:14" x14ac:dyDescent="0.2">
      <c r="A10" s="38">
        <v>1966</v>
      </c>
      <c r="B10" s="22">
        <v>2939</v>
      </c>
      <c r="C10" s="22">
        <v>3817</v>
      </c>
      <c r="D10" s="22">
        <v>-878</v>
      </c>
      <c r="E10" s="22">
        <v>38926</v>
      </c>
      <c r="F10" s="22">
        <v>29310</v>
      </c>
      <c r="G10" s="22">
        <v>9616</v>
      </c>
      <c r="H10" s="22">
        <v>35987</v>
      </c>
      <c r="I10" s="22">
        <v>25493</v>
      </c>
      <c r="J10" s="43">
        <v>10494</v>
      </c>
      <c r="K10" s="36">
        <v>0.18056102823904679</v>
      </c>
      <c r="L10" s="43">
        <v>195499000</v>
      </c>
      <c r="M10" s="32">
        <f t="shared" si="0"/>
        <v>24.703283152648613</v>
      </c>
      <c r="N10" s="32">
        <f t="shared" si="1"/>
        <v>29.160530191458029</v>
      </c>
    </row>
    <row r="11" spans="1:14" x14ac:dyDescent="0.2">
      <c r="A11" s="38">
        <v>1967</v>
      </c>
      <c r="B11" s="22">
        <v>2604</v>
      </c>
      <c r="C11" s="22">
        <v>3800</v>
      </c>
      <c r="D11" s="22">
        <v>-1196</v>
      </c>
      <c r="E11" s="22">
        <v>41333</v>
      </c>
      <c r="F11" s="22">
        <v>30666</v>
      </c>
      <c r="G11" s="22">
        <v>10667</v>
      </c>
      <c r="H11" s="22">
        <v>38729</v>
      </c>
      <c r="I11" s="22">
        <v>26866</v>
      </c>
      <c r="J11" s="43">
        <v>11863</v>
      </c>
      <c r="K11" s="36">
        <v>0.18580542264752789</v>
      </c>
      <c r="L11" s="43">
        <v>197375000</v>
      </c>
      <c r="M11" s="32">
        <f t="shared" si="0"/>
        <v>25.80746618924346</v>
      </c>
      <c r="N11" s="32">
        <f t="shared" si="1"/>
        <v>30.630793462263423</v>
      </c>
    </row>
    <row r="12" spans="1:14" x14ac:dyDescent="0.2">
      <c r="A12" s="38">
        <v>1968</v>
      </c>
      <c r="B12" s="22">
        <v>250</v>
      </c>
      <c r="C12" s="22">
        <v>635</v>
      </c>
      <c r="D12" s="22">
        <v>-385</v>
      </c>
      <c r="E12" s="22">
        <v>45543</v>
      </c>
      <c r="F12" s="22">
        <v>33626</v>
      </c>
      <c r="G12" s="22">
        <v>11917</v>
      </c>
      <c r="H12" s="22">
        <v>45293</v>
      </c>
      <c r="I12" s="22">
        <v>32991</v>
      </c>
      <c r="J12" s="43">
        <v>12302</v>
      </c>
      <c r="K12" s="36">
        <v>0.19370485036119708</v>
      </c>
      <c r="L12" s="43">
        <v>199312000</v>
      </c>
      <c r="M12" s="32">
        <f t="shared" si="0"/>
        <v>26.166480029861887</v>
      </c>
      <c r="N12" s="32">
        <f t="shared" si="1"/>
        <v>27.16092994502462</v>
      </c>
    </row>
    <row r="13" spans="1:14" x14ac:dyDescent="0.2">
      <c r="A13" s="38">
        <v>1969</v>
      </c>
      <c r="B13" s="22">
        <v>91</v>
      </c>
      <c r="C13" s="22">
        <v>607</v>
      </c>
      <c r="D13" s="22">
        <v>-516</v>
      </c>
      <c r="E13" s="22">
        <v>49220</v>
      </c>
      <c r="F13" s="22">
        <v>36414</v>
      </c>
      <c r="G13" s="22">
        <v>12806</v>
      </c>
      <c r="H13" s="22">
        <v>49129</v>
      </c>
      <c r="I13" s="22">
        <v>35807</v>
      </c>
      <c r="J13" s="43">
        <v>13322</v>
      </c>
      <c r="K13" s="36">
        <v>0.20323670137911623</v>
      </c>
      <c r="L13" s="43">
        <v>201298000</v>
      </c>
      <c r="M13" s="32">
        <f t="shared" si="0"/>
        <v>26.017878911011781</v>
      </c>
      <c r="N13" s="32">
        <f t="shared" si="1"/>
        <v>27.116367115145838</v>
      </c>
    </row>
    <row r="14" spans="1:14" x14ac:dyDescent="0.2">
      <c r="A14" s="38">
        <v>1970</v>
      </c>
      <c r="B14" s="22">
        <v>2254</v>
      </c>
      <c r="C14" s="22">
        <v>2603</v>
      </c>
      <c r="D14" s="22">
        <v>-349</v>
      </c>
      <c r="E14" s="22">
        <v>56640</v>
      </c>
      <c r="F14" s="22">
        <v>42469</v>
      </c>
      <c r="G14" s="22">
        <v>14171</v>
      </c>
      <c r="H14" s="22">
        <v>54386</v>
      </c>
      <c r="I14" s="22">
        <v>39866</v>
      </c>
      <c r="J14" s="43">
        <v>14520</v>
      </c>
      <c r="K14" s="36">
        <v>0.21395065203114738</v>
      </c>
      <c r="L14" s="43">
        <v>203798722</v>
      </c>
      <c r="M14" s="32">
        <f t="shared" si="0"/>
        <v>25.019420903954803</v>
      </c>
      <c r="N14" s="32">
        <f t="shared" si="1"/>
        <v>26.698047291582395</v>
      </c>
    </row>
    <row r="15" spans="1:14" x14ac:dyDescent="0.2">
      <c r="A15" s="38">
        <v>1971</v>
      </c>
      <c r="B15" s="22">
        <v>-1302</v>
      </c>
      <c r="C15" s="22">
        <v>-2260</v>
      </c>
      <c r="D15" s="22">
        <v>958</v>
      </c>
      <c r="E15" s="22">
        <v>59677</v>
      </c>
      <c r="F15" s="22">
        <v>43319</v>
      </c>
      <c r="G15" s="22">
        <v>16358</v>
      </c>
      <c r="H15" s="22">
        <v>60979</v>
      </c>
      <c r="I15" s="22">
        <v>45579</v>
      </c>
      <c r="J15" s="43">
        <v>15400</v>
      </c>
      <c r="K15" s="36">
        <v>0.22482409231635236</v>
      </c>
      <c r="L15" s="43">
        <v>206817509</v>
      </c>
      <c r="M15" s="32">
        <f t="shared" si="0"/>
        <v>27.410895319804951</v>
      </c>
      <c r="N15" s="32">
        <f t="shared" si="1"/>
        <v>25.254595844471044</v>
      </c>
    </row>
    <row r="16" spans="1:14" x14ac:dyDescent="0.2">
      <c r="A16" s="38">
        <v>1972</v>
      </c>
      <c r="B16" s="22">
        <v>-5443</v>
      </c>
      <c r="C16" s="22">
        <v>-6416</v>
      </c>
      <c r="D16" s="22">
        <v>973</v>
      </c>
      <c r="E16" s="22">
        <v>67222</v>
      </c>
      <c r="F16" s="22">
        <v>49381</v>
      </c>
      <c r="G16" s="22">
        <v>17841</v>
      </c>
      <c r="H16" s="22">
        <v>72665</v>
      </c>
      <c r="I16" s="22">
        <v>55797</v>
      </c>
      <c r="J16" s="43">
        <v>16868</v>
      </c>
      <c r="K16" s="36">
        <v>0.23459048691246831</v>
      </c>
      <c r="L16" s="43">
        <v>209274882</v>
      </c>
      <c r="M16" s="32">
        <f t="shared" si="0"/>
        <v>26.540418315432447</v>
      </c>
      <c r="N16" s="32">
        <f t="shared" si="1"/>
        <v>23.213376453588385</v>
      </c>
    </row>
    <row r="17" spans="1:14" x14ac:dyDescent="0.2">
      <c r="A17" s="38">
        <v>1973</v>
      </c>
      <c r="B17" s="22">
        <v>1900</v>
      </c>
      <c r="C17" s="22">
        <v>911</v>
      </c>
      <c r="D17" s="22">
        <v>989</v>
      </c>
      <c r="E17" s="22">
        <v>91242</v>
      </c>
      <c r="F17" s="22">
        <v>71410</v>
      </c>
      <c r="G17" s="22">
        <v>19832</v>
      </c>
      <c r="H17" s="22">
        <v>89342</v>
      </c>
      <c r="I17" s="22">
        <v>70499</v>
      </c>
      <c r="J17" s="43">
        <v>18843</v>
      </c>
      <c r="K17" s="36">
        <v>0.2473590393095037</v>
      </c>
      <c r="L17" s="43">
        <v>211349205</v>
      </c>
      <c r="M17" s="32">
        <f t="shared" si="0"/>
        <v>21.735604217356041</v>
      </c>
      <c r="N17" s="32">
        <f t="shared" si="1"/>
        <v>21.090864319133217</v>
      </c>
    </row>
    <row r="18" spans="1:14" x14ac:dyDescent="0.2">
      <c r="A18" s="38">
        <v>1974</v>
      </c>
      <c r="B18" s="22">
        <v>-4293</v>
      </c>
      <c r="C18" s="22">
        <v>-5505</v>
      </c>
      <c r="D18" s="22">
        <v>1212</v>
      </c>
      <c r="E18" s="22">
        <v>120897</v>
      </c>
      <c r="F18" s="22">
        <v>98306</v>
      </c>
      <c r="G18" s="22">
        <v>22591</v>
      </c>
      <c r="H18" s="22">
        <v>125190</v>
      </c>
      <c r="I18" s="22">
        <v>103811</v>
      </c>
      <c r="J18" s="43">
        <v>21379</v>
      </c>
      <c r="K18" s="36">
        <v>0.26957500703630738</v>
      </c>
      <c r="L18" s="43">
        <v>213333635</v>
      </c>
      <c r="M18" s="32">
        <f t="shared" si="0"/>
        <v>18.686154329718686</v>
      </c>
      <c r="N18" s="32">
        <f t="shared" si="1"/>
        <v>17.077242591261282</v>
      </c>
    </row>
    <row r="19" spans="1:14" x14ac:dyDescent="0.2">
      <c r="A19" s="38">
        <v>1975</v>
      </c>
      <c r="B19" s="22">
        <v>12404</v>
      </c>
      <c r="C19" s="22">
        <v>8903</v>
      </c>
      <c r="D19" s="22">
        <v>3501</v>
      </c>
      <c r="E19" s="22">
        <v>132585</v>
      </c>
      <c r="F19" s="22">
        <v>107088</v>
      </c>
      <c r="G19" s="22">
        <v>25497</v>
      </c>
      <c r="H19" s="22">
        <v>120181</v>
      </c>
      <c r="I19" s="22">
        <v>98185</v>
      </c>
      <c r="J19" s="43">
        <v>21996</v>
      </c>
      <c r="K19" s="36">
        <v>0.2945398254995778</v>
      </c>
      <c r="L19" s="43">
        <v>215456585</v>
      </c>
      <c r="M19" s="32">
        <f t="shared" si="0"/>
        <v>19.230682203869215</v>
      </c>
      <c r="N19" s="32">
        <f t="shared" si="1"/>
        <v>18.302393889217097</v>
      </c>
    </row>
    <row r="20" spans="1:14" x14ac:dyDescent="0.2">
      <c r="A20" s="38">
        <v>1976</v>
      </c>
      <c r="B20" s="22">
        <v>-6082</v>
      </c>
      <c r="C20" s="22">
        <v>-9483</v>
      </c>
      <c r="D20" s="22">
        <v>3401</v>
      </c>
      <c r="E20" s="22">
        <v>142716</v>
      </c>
      <c r="F20" s="22">
        <v>114745</v>
      </c>
      <c r="G20" s="22">
        <v>27971</v>
      </c>
      <c r="H20" s="22">
        <v>148798</v>
      </c>
      <c r="I20" s="22">
        <v>124228</v>
      </c>
      <c r="J20" s="43">
        <v>24570</v>
      </c>
      <c r="K20" s="36">
        <v>0.31071395065203111</v>
      </c>
      <c r="L20" s="43">
        <v>217553859</v>
      </c>
      <c r="M20" s="32">
        <f t="shared" si="0"/>
        <v>19.599063875108609</v>
      </c>
      <c r="N20" s="32">
        <f t="shared" si="1"/>
        <v>16.512318713961211</v>
      </c>
    </row>
    <row r="21" spans="1:14" x14ac:dyDescent="0.2">
      <c r="A21" s="38">
        <v>1977</v>
      </c>
      <c r="B21" s="22">
        <v>-27246</v>
      </c>
      <c r="C21" s="22">
        <v>-31091</v>
      </c>
      <c r="D21" s="22">
        <v>3845</v>
      </c>
      <c r="E21" s="22">
        <v>152301</v>
      </c>
      <c r="F21" s="22">
        <v>120816</v>
      </c>
      <c r="G21" s="22">
        <v>31485</v>
      </c>
      <c r="H21" s="22">
        <v>179547</v>
      </c>
      <c r="I21" s="22">
        <v>151907</v>
      </c>
      <c r="J21" s="43">
        <v>27640</v>
      </c>
      <c r="K21" s="36">
        <v>0.3299840510366826</v>
      </c>
      <c r="L21" s="43">
        <v>219760875</v>
      </c>
      <c r="M21" s="32">
        <f t="shared" si="0"/>
        <v>20.672878050702227</v>
      </c>
      <c r="N21" s="32">
        <f t="shared" si="1"/>
        <v>15.394297871866419</v>
      </c>
    </row>
    <row r="22" spans="1:14" x14ac:dyDescent="0.2">
      <c r="A22" s="38">
        <v>1978</v>
      </c>
      <c r="B22" s="22">
        <v>-29763</v>
      </c>
      <c r="C22" s="22">
        <v>-33927</v>
      </c>
      <c r="D22" s="22">
        <v>4164</v>
      </c>
      <c r="E22" s="22">
        <v>178428</v>
      </c>
      <c r="F22" s="22">
        <v>142075</v>
      </c>
      <c r="G22" s="22">
        <v>36353</v>
      </c>
      <c r="H22" s="22">
        <v>208191</v>
      </c>
      <c r="I22" s="22">
        <v>176002</v>
      </c>
      <c r="J22" s="43">
        <v>32189</v>
      </c>
      <c r="K22" s="36">
        <v>0.35315695656252932</v>
      </c>
      <c r="L22" s="43">
        <v>222098244</v>
      </c>
      <c r="M22" s="32">
        <f t="shared" si="0"/>
        <v>20.374044432488176</v>
      </c>
      <c r="N22" s="32">
        <f t="shared" si="1"/>
        <v>15.461283148647157</v>
      </c>
    </row>
    <row r="23" spans="1:14" x14ac:dyDescent="0.2">
      <c r="A23" s="38">
        <v>1979</v>
      </c>
      <c r="B23" s="22">
        <v>-24565</v>
      </c>
      <c r="C23" s="22">
        <v>-27568</v>
      </c>
      <c r="D23" s="22">
        <v>3003</v>
      </c>
      <c r="E23" s="22">
        <v>224131</v>
      </c>
      <c r="F23" s="22">
        <v>184439</v>
      </c>
      <c r="G23" s="22">
        <v>39692</v>
      </c>
      <c r="H23" s="22">
        <v>248696</v>
      </c>
      <c r="I23" s="22">
        <v>212007</v>
      </c>
      <c r="J23" s="43">
        <v>36689</v>
      </c>
      <c r="K23" s="36">
        <v>0.38230603246083122</v>
      </c>
      <c r="L23" s="43">
        <v>224568579</v>
      </c>
      <c r="M23" s="32">
        <f t="shared" si="0"/>
        <v>17.709286087154389</v>
      </c>
      <c r="N23" s="32">
        <f t="shared" si="1"/>
        <v>14.752549297133848</v>
      </c>
    </row>
    <row r="24" spans="1:14" x14ac:dyDescent="0.2">
      <c r="A24" s="38">
        <v>1980</v>
      </c>
      <c r="B24" s="22">
        <v>-19407</v>
      </c>
      <c r="C24" s="22">
        <v>-25500</v>
      </c>
      <c r="D24" s="22">
        <v>6093</v>
      </c>
      <c r="E24" s="22">
        <v>271834</v>
      </c>
      <c r="F24" s="22">
        <v>224250</v>
      </c>
      <c r="G24" s="22">
        <v>47584</v>
      </c>
      <c r="H24" s="22">
        <v>291241</v>
      </c>
      <c r="I24" s="22">
        <v>249750</v>
      </c>
      <c r="J24" s="43">
        <v>41491</v>
      </c>
      <c r="K24" s="36">
        <v>0.41678393845576506</v>
      </c>
      <c r="L24" s="43">
        <v>227224719</v>
      </c>
      <c r="M24" s="32">
        <f t="shared" si="0"/>
        <v>17.504800723971247</v>
      </c>
      <c r="N24" s="32">
        <f t="shared" si="1"/>
        <v>14.246277138177661</v>
      </c>
    </row>
    <row r="25" spans="1:14" x14ac:dyDescent="0.2">
      <c r="A25" s="38">
        <v>1981</v>
      </c>
      <c r="B25" s="22">
        <v>-16172</v>
      </c>
      <c r="C25" s="22">
        <v>-28023</v>
      </c>
      <c r="D25" s="22">
        <v>11851</v>
      </c>
      <c r="E25" s="22">
        <v>294398</v>
      </c>
      <c r="F25" s="22">
        <v>237044</v>
      </c>
      <c r="G25" s="22">
        <v>57354</v>
      </c>
      <c r="H25" s="22">
        <v>310570</v>
      </c>
      <c r="I25" s="22">
        <v>265067</v>
      </c>
      <c r="J25" s="43">
        <v>45503</v>
      </c>
      <c r="K25" s="36">
        <v>0.45569002720705509</v>
      </c>
      <c r="L25" s="43">
        <v>229465744</v>
      </c>
      <c r="M25" s="32">
        <f t="shared" si="0"/>
        <v>19.481789957812211</v>
      </c>
      <c r="N25" s="32">
        <f t="shared" si="1"/>
        <v>14.651447338764209</v>
      </c>
    </row>
    <row r="26" spans="1:14" x14ac:dyDescent="0.2">
      <c r="A26" s="38">
        <v>1982</v>
      </c>
      <c r="B26" s="22">
        <v>-24156</v>
      </c>
      <c r="C26" s="22">
        <v>-36485</v>
      </c>
      <c r="D26" s="22">
        <v>12329</v>
      </c>
      <c r="E26" s="22">
        <v>275236</v>
      </c>
      <c r="F26" s="22">
        <v>211157</v>
      </c>
      <c r="G26" s="22">
        <v>64079</v>
      </c>
      <c r="H26" s="22">
        <v>299391</v>
      </c>
      <c r="I26" s="22">
        <v>247642</v>
      </c>
      <c r="J26" s="43">
        <v>51749</v>
      </c>
      <c r="K26" s="36">
        <v>0.48396660099446476</v>
      </c>
      <c r="L26" s="43">
        <v>231664432</v>
      </c>
      <c r="M26" s="32">
        <f t="shared" si="0"/>
        <v>23.281474807074655</v>
      </c>
      <c r="N26" s="32">
        <f t="shared" si="1"/>
        <v>17.28475471874572</v>
      </c>
    </row>
    <row r="27" spans="1:14" x14ac:dyDescent="0.2">
      <c r="A27" s="38">
        <v>1983</v>
      </c>
      <c r="B27" s="22">
        <v>-57767</v>
      </c>
      <c r="C27" s="22">
        <v>-67102</v>
      </c>
      <c r="D27" s="22">
        <v>9335</v>
      </c>
      <c r="E27" s="22">
        <v>266106</v>
      </c>
      <c r="F27" s="22">
        <v>201799</v>
      </c>
      <c r="G27" s="22">
        <v>64307</v>
      </c>
      <c r="H27" s="22">
        <v>323874</v>
      </c>
      <c r="I27" s="22">
        <v>268901</v>
      </c>
      <c r="J27" s="43">
        <v>54973</v>
      </c>
      <c r="K27" s="36">
        <v>0.50307721174594233</v>
      </c>
      <c r="L27" s="43">
        <v>233792014</v>
      </c>
      <c r="M27" s="32">
        <f t="shared" si="0"/>
        <v>24.165933875974236</v>
      </c>
      <c r="N27" s="32">
        <f t="shared" si="1"/>
        <v>16.973576143809012</v>
      </c>
    </row>
    <row r="28" spans="1:14" x14ac:dyDescent="0.2">
      <c r="A28" s="38">
        <v>1984</v>
      </c>
      <c r="B28" s="22">
        <v>-109072</v>
      </c>
      <c r="C28" s="22">
        <v>-112492</v>
      </c>
      <c r="D28" s="22">
        <v>3420</v>
      </c>
      <c r="E28" s="22">
        <v>291094</v>
      </c>
      <c r="F28" s="22">
        <v>219926</v>
      </c>
      <c r="G28" s="22">
        <v>71168</v>
      </c>
      <c r="H28" s="22">
        <v>400166</v>
      </c>
      <c r="I28" s="22">
        <v>332418</v>
      </c>
      <c r="J28" s="43">
        <v>67748</v>
      </c>
      <c r="K28" s="36">
        <v>0.52092128717515707</v>
      </c>
      <c r="L28" s="43">
        <v>235824907</v>
      </c>
      <c r="M28" s="32">
        <f t="shared" si="0"/>
        <v>24.44845994764578</v>
      </c>
      <c r="N28" s="32">
        <f t="shared" si="1"/>
        <v>16.929974060764781</v>
      </c>
    </row>
    <row r="29" spans="1:14" x14ac:dyDescent="0.2">
      <c r="A29" s="38">
        <v>1985</v>
      </c>
      <c r="B29" s="22">
        <v>-121880</v>
      </c>
      <c r="C29" s="22">
        <v>-122173</v>
      </c>
      <c r="D29" s="22">
        <v>294</v>
      </c>
      <c r="E29" s="22">
        <v>289070</v>
      </c>
      <c r="F29" s="22">
        <v>215915</v>
      </c>
      <c r="G29" s="22">
        <v>73155</v>
      </c>
      <c r="H29" s="22">
        <v>410950</v>
      </c>
      <c r="I29" s="22">
        <v>338088</v>
      </c>
      <c r="J29" s="43">
        <v>72862</v>
      </c>
      <c r="K29" s="36">
        <v>0.53759264471338775</v>
      </c>
      <c r="L29" s="43">
        <v>237923734</v>
      </c>
      <c r="M29" s="32">
        <f t="shared" si="0"/>
        <v>25.307019061127061</v>
      </c>
      <c r="N29" s="32">
        <f t="shared" si="1"/>
        <v>17.730137486312202</v>
      </c>
    </row>
    <row r="30" spans="1:14" x14ac:dyDescent="0.2">
      <c r="A30" s="38">
        <v>1986</v>
      </c>
      <c r="B30" s="22">
        <v>-138538</v>
      </c>
      <c r="C30" s="22">
        <v>-145081</v>
      </c>
      <c r="D30" s="22">
        <v>6543</v>
      </c>
      <c r="E30" s="22">
        <v>310033</v>
      </c>
      <c r="F30" s="22">
        <v>223344</v>
      </c>
      <c r="G30" s="22">
        <v>86689</v>
      </c>
      <c r="H30" s="22">
        <v>448572</v>
      </c>
      <c r="I30" s="22">
        <v>368425</v>
      </c>
      <c r="J30" s="43">
        <v>80147</v>
      </c>
      <c r="K30" s="36">
        <v>0.54843793976920907</v>
      </c>
      <c r="L30" s="43">
        <v>240132831</v>
      </c>
      <c r="M30" s="32">
        <f t="shared" si="0"/>
        <v>27.96121703173533</v>
      </c>
      <c r="N30" s="32">
        <f t="shared" si="1"/>
        <v>17.867142844404018</v>
      </c>
    </row>
    <row r="31" spans="1:14" x14ac:dyDescent="0.2">
      <c r="A31" s="38">
        <v>1987</v>
      </c>
      <c r="B31" s="22">
        <v>-151684</v>
      </c>
      <c r="C31" s="22">
        <v>-159557</v>
      </c>
      <c r="D31" s="22">
        <v>7874</v>
      </c>
      <c r="E31" s="22">
        <v>348869</v>
      </c>
      <c r="F31" s="22">
        <v>250208</v>
      </c>
      <c r="G31" s="22">
        <v>98661</v>
      </c>
      <c r="H31" s="22">
        <v>500552</v>
      </c>
      <c r="I31" s="22">
        <v>409765</v>
      </c>
      <c r="J31" s="43">
        <v>90787</v>
      </c>
      <c r="K31" s="36">
        <v>0.56242611877286797</v>
      </c>
      <c r="L31" s="43">
        <v>242288936</v>
      </c>
      <c r="M31" s="32">
        <f t="shared" si="0"/>
        <v>28.280242727212794</v>
      </c>
      <c r="N31" s="32">
        <f t="shared" si="1"/>
        <v>18.137376336524476</v>
      </c>
    </row>
    <row r="32" spans="1:14" x14ac:dyDescent="0.2">
      <c r="A32" s="38">
        <v>1988</v>
      </c>
      <c r="B32" s="22">
        <v>-114566</v>
      </c>
      <c r="C32" s="22">
        <v>-126959</v>
      </c>
      <c r="D32" s="22">
        <v>12393</v>
      </c>
      <c r="E32" s="22">
        <v>431149</v>
      </c>
      <c r="F32" s="22">
        <v>320230</v>
      </c>
      <c r="G32" s="22">
        <v>110919</v>
      </c>
      <c r="H32" s="22">
        <v>545715</v>
      </c>
      <c r="I32" s="22">
        <v>447189</v>
      </c>
      <c r="J32" s="43">
        <v>98526</v>
      </c>
      <c r="K32" s="36">
        <v>0.58211839759827377</v>
      </c>
      <c r="L32" s="43">
        <v>244499004</v>
      </c>
      <c r="M32" s="32">
        <f t="shared" si="0"/>
        <v>25.726373017216787</v>
      </c>
      <c r="N32" s="32">
        <f t="shared" si="1"/>
        <v>18.05447898628405</v>
      </c>
    </row>
    <row r="33" spans="1:14" x14ac:dyDescent="0.2">
      <c r="A33" s="38">
        <v>1989</v>
      </c>
      <c r="B33" s="22">
        <v>-93141</v>
      </c>
      <c r="C33" s="22">
        <v>-117749</v>
      </c>
      <c r="D33" s="22">
        <v>24607</v>
      </c>
      <c r="E33" s="22">
        <v>487003</v>
      </c>
      <c r="F33" s="22">
        <v>359916</v>
      </c>
      <c r="G33" s="22">
        <v>127087</v>
      </c>
      <c r="H33" s="22">
        <v>580144</v>
      </c>
      <c r="I33" s="22">
        <v>477665</v>
      </c>
      <c r="J33" s="43">
        <v>102479</v>
      </c>
      <c r="K33" s="36">
        <v>0.60474716202270373</v>
      </c>
      <c r="L33" s="43">
        <v>246819222</v>
      </c>
      <c r="M33" s="32">
        <f t="shared" si="0"/>
        <v>26.095732469820515</v>
      </c>
      <c r="N33" s="32">
        <f t="shared" si="1"/>
        <v>17.664407457458839</v>
      </c>
    </row>
    <row r="34" spans="1:14" x14ac:dyDescent="0.2">
      <c r="A34" s="38">
        <v>1990</v>
      </c>
      <c r="B34" s="22">
        <v>-80864</v>
      </c>
      <c r="C34" s="22">
        <v>-111037</v>
      </c>
      <c r="D34" s="22">
        <v>30173</v>
      </c>
      <c r="E34" s="22">
        <v>535233</v>
      </c>
      <c r="F34" s="22">
        <v>387401</v>
      </c>
      <c r="G34" s="22">
        <v>147832</v>
      </c>
      <c r="H34" s="22">
        <v>616097</v>
      </c>
      <c r="I34" s="22">
        <v>498438</v>
      </c>
      <c r="J34" s="43">
        <v>117659</v>
      </c>
      <c r="K34" s="36">
        <v>0.62712261938268132</v>
      </c>
      <c r="L34" s="43">
        <v>249622814</v>
      </c>
      <c r="M34" s="32">
        <f t="shared" si="0"/>
        <v>27.620120582998432</v>
      </c>
      <c r="N34" s="32">
        <f t="shared" si="1"/>
        <v>19.09747977996971</v>
      </c>
    </row>
    <row r="35" spans="1:14" x14ac:dyDescent="0.2">
      <c r="A35" s="38">
        <v>1991</v>
      </c>
      <c r="B35" s="22">
        <v>-31135</v>
      </c>
      <c r="C35" s="22">
        <v>-76937</v>
      </c>
      <c r="D35" s="22">
        <v>45802</v>
      </c>
      <c r="E35" s="22">
        <v>578344</v>
      </c>
      <c r="F35" s="22">
        <v>414083</v>
      </c>
      <c r="G35" s="22">
        <v>164261</v>
      </c>
      <c r="H35" s="22">
        <v>609479</v>
      </c>
      <c r="I35" s="22">
        <v>491020</v>
      </c>
      <c r="J35" s="43">
        <v>118459</v>
      </c>
      <c r="K35" s="36">
        <v>0.64798761609907118</v>
      </c>
      <c r="L35" s="43">
        <v>252980941</v>
      </c>
      <c r="M35" s="32">
        <f t="shared" si="0"/>
        <v>28.401954546083303</v>
      </c>
      <c r="N35" s="32">
        <f t="shared" si="1"/>
        <v>19.436108545167265</v>
      </c>
    </row>
    <row r="36" spans="1:14" x14ac:dyDescent="0.2">
      <c r="A36" s="38">
        <v>1992</v>
      </c>
      <c r="B36" s="22">
        <v>-39212</v>
      </c>
      <c r="C36" s="22">
        <v>-96897</v>
      </c>
      <c r="D36" s="22">
        <v>57685</v>
      </c>
      <c r="E36" s="22">
        <v>616882</v>
      </c>
      <c r="F36" s="22">
        <v>439631</v>
      </c>
      <c r="G36" s="22">
        <v>177251</v>
      </c>
      <c r="H36" s="22">
        <v>656094</v>
      </c>
      <c r="I36" s="22">
        <v>536528</v>
      </c>
      <c r="J36" s="43">
        <v>119566</v>
      </c>
      <c r="K36" s="36">
        <v>0.66276386152547151</v>
      </c>
      <c r="L36" s="43">
        <v>256514224</v>
      </c>
      <c r="M36" s="32">
        <f t="shared" si="0"/>
        <v>28.733372022526186</v>
      </c>
      <c r="N36" s="32">
        <f t="shared" si="1"/>
        <v>18.223913036851428</v>
      </c>
    </row>
    <row r="37" spans="1:14" x14ac:dyDescent="0.2">
      <c r="A37" s="38">
        <v>1993</v>
      </c>
      <c r="B37" s="22">
        <v>-70311</v>
      </c>
      <c r="C37" s="22">
        <v>-132451</v>
      </c>
      <c r="D37" s="22">
        <v>62141</v>
      </c>
      <c r="E37" s="22">
        <v>642863</v>
      </c>
      <c r="F37" s="22">
        <v>456943</v>
      </c>
      <c r="G37" s="22">
        <v>185920</v>
      </c>
      <c r="H37" s="22">
        <v>713174</v>
      </c>
      <c r="I37" s="22">
        <v>589394</v>
      </c>
      <c r="J37" s="43">
        <v>123780</v>
      </c>
      <c r="K37" s="36">
        <v>0.67853457172342624</v>
      </c>
      <c r="L37" s="43">
        <v>259918588</v>
      </c>
      <c r="M37" s="32">
        <f t="shared" si="0"/>
        <v>28.920625389857555</v>
      </c>
      <c r="N37" s="32">
        <f t="shared" si="1"/>
        <v>17.356213210240419</v>
      </c>
    </row>
    <row r="38" spans="1:14" x14ac:dyDescent="0.2">
      <c r="A38" s="38">
        <v>1994</v>
      </c>
      <c r="B38" s="22">
        <v>-98493</v>
      </c>
      <c r="C38" s="22">
        <v>-165831</v>
      </c>
      <c r="D38" s="22">
        <v>67338</v>
      </c>
      <c r="E38" s="22">
        <v>703254</v>
      </c>
      <c r="F38" s="22">
        <v>502859</v>
      </c>
      <c r="G38" s="22">
        <v>200395</v>
      </c>
      <c r="H38" s="22">
        <v>801747</v>
      </c>
      <c r="I38" s="22">
        <v>668690</v>
      </c>
      <c r="J38" s="43">
        <v>133057</v>
      </c>
      <c r="K38" s="36">
        <v>0.69298245614035081</v>
      </c>
      <c r="L38" s="43">
        <v>263125821</v>
      </c>
      <c r="M38" s="32">
        <f t="shared" si="0"/>
        <v>28.495394267220664</v>
      </c>
      <c r="N38" s="32">
        <f t="shared" si="1"/>
        <v>16.59588373888521</v>
      </c>
    </row>
    <row r="39" spans="1:14" x14ac:dyDescent="0.2">
      <c r="A39" s="38">
        <v>1995</v>
      </c>
      <c r="B39" s="22">
        <v>-96384</v>
      </c>
      <c r="C39" s="22">
        <v>-174170</v>
      </c>
      <c r="D39" s="22">
        <v>77786</v>
      </c>
      <c r="E39" s="22">
        <v>794387</v>
      </c>
      <c r="F39" s="22">
        <v>575204</v>
      </c>
      <c r="G39" s="22">
        <v>219183</v>
      </c>
      <c r="H39" s="22">
        <v>890771</v>
      </c>
      <c r="I39" s="22">
        <v>749374</v>
      </c>
      <c r="J39" s="43">
        <v>141397</v>
      </c>
      <c r="K39" s="36">
        <v>0.70743972230040342</v>
      </c>
      <c r="L39" s="43">
        <v>266278393</v>
      </c>
      <c r="M39" s="32">
        <f t="shared" si="0"/>
        <v>27.59146360652931</v>
      </c>
      <c r="N39" s="32">
        <f t="shared" si="1"/>
        <v>15.873552237331481</v>
      </c>
    </row>
    <row r="40" spans="1:14" x14ac:dyDescent="0.2">
      <c r="A40" s="38">
        <v>1996</v>
      </c>
      <c r="B40" s="22">
        <v>-104065</v>
      </c>
      <c r="C40" s="22">
        <v>-191000</v>
      </c>
      <c r="D40" s="22">
        <v>86935</v>
      </c>
      <c r="E40" s="22">
        <v>851602</v>
      </c>
      <c r="F40" s="22">
        <v>612113</v>
      </c>
      <c r="G40" s="22">
        <v>239489</v>
      </c>
      <c r="H40" s="22">
        <v>955667</v>
      </c>
      <c r="I40" s="22">
        <v>803113</v>
      </c>
      <c r="J40" s="43">
        <v>152554</v>
      </c>
      <c r="K40" s="36">
        <v>0.72035838258748475</v>
      </c>
      <c r="L40" s="43">
        <v>269394284</v>
      </c>
      <c r="M40" s="32">
        <f t="shared" si="0"/>
        <v>28.122174442990978</v>
      </c>
      <c r="N40" s="32">
        <f t="shared" si="1"/>
        <v>15.963091746392832</v>
      </c>
    </row>
    <row r="41" spans="1:14" x14ac:dyDescent="0.2">
      <c r="A41" s="38">
        <v>1997</v>
      </c>
      <c r="B41" s="22">
        <v>-108273</v>
      </c>
      <c r="C41" s="22">
        <v>-198428</v>
      </c>
      <c r="D41" s="22">
        <v>90155</v>
      </c>
      <c r="E41" s="22">
        <v>934453</v>
      </c>
      <c r="F41" s="22">
        <v>678366</v>
      </c>
      <c r="G41" s="22">
        <v>256087</v>
      </c>
      <c r="H41" s="22">
        <v>1042726</v>
      </c>
      <c r="I41" s="22">
        <v>876794</v>
      </c>
      <c r="J41" s="43">
        <v>165932</v>
      </c>
      <c r="K41" s="36">
        <v>0.73267661131438222</v>
      </c>
      <c r="L41" s="43">
        <v>272646925</v>
      </c>
      <c r="M41" s="32">
        <f t="shared" si="0"/>
        <v>27.405016624699158</v>
      </c>
      <c r="N41" s="32">
        <f t="shared" si="1"/>
        <v>15.913288821799782</v>
      </c>
    </row>
    <row r="42" spans="1:14" x14ac:dyDescent="0.2">
      <c r="A42" s="38">
        <v>1998</v>
      </c>
      <c r="B42" s="22">
        <v>-166140</v>
      </c>
      <c r="C42" s="22">
        <v>-248221</v>
      </c>
      <c r="D42" s="22">
        <v>82081</v>
      </c>
      <c r="E42" s="22">
        <v>933174</v>
      </c>
      <c r="F42" s="22">
        <v>670416</v>
      </c>
      <c r="G42" s="22">
        <v>262758</v>
      </c>
      <c r="H42" s="22">
        <v>1099314</v>
      </c>
      <c r="I42" s="22">
        <v>918637</v>
      </c>
      <c r="J42" s="43">
        <v>180677</v>
      </c>
      <c r="K42" s="36">
        <v>0.74063232948681867</v>
      </c>
      <c r="L42" s="43">
        <v>275854104</v>
      </c>
      <c r="M42" s="32">
        <f t="shared" si="0"/>
        <v>28.157449736062084</v>
      </c>
      <c r="N42" s="32">
        <f t="shared" si="1"/>
        <v>16.435431550949044</v>
      </c>
    </row>
    <row r="43" spans="1:14" x14ac:dyDescent="0.2">
      <c r="A43" s="38">
        <v>1999</v>
      </c>
      <c r="B43" s="22">
        <v>-263755</v>
      </c>
      <c r="C43" s="22">
        <v>-337374</v>
      </c>
      <c r="D43" s="22">
        <v>73618</v>
      </c>
      <c r="E43" s="22">
        <v>967008</v>
      </c>
      <c r="F43" s="22">
        <v>698218</v>
      </c>
      <c r="G43" s="22">
        <v>268790</v>
      </c>
      <c r="H43" s="22">
        <v>1230764</v>
      </c>
      <c r="I43" s="22">
        <v>1035592</v>
      </c>
      <c r="J43" s="43">
        <v>195172</v>
      </c>
      <c r="K43" s="36">
        <v>0.75120555399193167</v>
      </c>
      <c r="L43" s="43">
        <v>279040168</v>
      </c>
      <c r="M43" s="32">
        <f t="shared" si="0"/>
        <v>27.796047188854693</v>
      </c>
      <c r="N43" s="32">
        <f t="shared" si="1"/>
        <v>15.857792395617681</v>
      </c>
    </row>
    <row r="44" spans="1:14" x14ac:dyDescent="0.2">
      <c r="A44" s="38">
        <v>2000</v>
      </c>
      <c r="B44" s="22">
        <v>-377337</v>
      </c>
      <c r="C44" s="22">
        <v>-446942</v>
      </c>
      <c r="D44" s="22">
        <v>69605</v>
      </c>
      <c r="E44" s="22">
        <v>1072782</v>
      </c>
      <c r="F44" s="22">
        <v>784781</v>
      </c>
      <c r="G44" s="22">
        <v>288002</v>
      </c>
      <c r="H44" s="22">
        <v>1450119</v>
      </c>
      <c r="I44" s="22">
        <v>1231722</v>
      </c>
      <c r="J44" s="43">
        <v>218397</v>
      </c>
      <c r="K44" s="36">
        <v>0.76828032648466082</v>
      </c>
      <c r="L44" s="43">
        <v>282162411</v>
      </c>
      <c r="M44" s="32">
        <f t="shared" si="0"/>
        <v>26.846274452777919</v>
      </c>
      <c r="N44" s="32">
        <f t="shared" si="1"/>
        <v>15.060626058964816</v>
      </c>
    </row>
    <row r="45" spans="1:14" x14ac:dyDescent="0.2">
      <c r="A45" s="38">
        <v>2001</v>
      </c>
      <c r="B45" s="22">
        <v>-362339</v>
      </c>
      <c r="C45" s="22">
        <v>-422512</v>
      </c>
      <c r="D45" s="22">
        <v>60173</v>
      </c>
      <c r="E45" s="22">
        <v>1007725</v>
      </c>
      <c r="F45" s="22">
        <v>731189</v>
      </c>
      <c r="G45" s="22">
        <v>276537</v>
      </c>
      <c r="H45" s="22">
        <v>1370065</v>
      </c>
      <c r="I45" s="22">
        <v>1153701</v>
      </c>
      <c r="J45" s="43">
        <v>216364</v>
      </c>
      <c r="K45" s="36">
        <v>0.78587109484942308</v>
      </c>
      <c r="L45" s="43">
        <v>284968955</v>
      </c>
      <c r="M45" s="32">
        <f t="shared" si="0"/>
        <v>27.441712768860555</v>
      </c>
      <c r="N45" s="32">
        <f t="shared" si="1"/>
        <v>15.7922434337057</v>
      </c>
    </row>
    <row r="46" spans="1:14" x14ac:dyDescent="0.2">
      <c r="A46" s="38">
        <v>2002</v>
      </c>
      <c r="B46" s="22">
        <v>-418165</v>
      </c>
      <c r="C46" s="22">
        <v>-475842</v>
      </c>
      <c r="D46" s="22">
        <v>57678</v>
      </c>
      <c r="E46" s="22">
        <v>980879</v>
      </c>
      <c r="F46" s="22">
        <v>697439</v>
      </c>
      <c r="G46" s="22">
        <v>283440</v>
      </c>
      <c r="H46" s="22">
        <v>1399044</v>
      </c>
      <c r="I46" s="22">
        <v>1173281</v>
      </c>
      <c r="J46" s="43">
        <v>225762</v>
      </c>
      <c r="K46" s="36">
        <v>0.7979547799981237</v>
      </c>
      <c r="L46" s="43">
        <v>287625193</v>
      </c>
      <c r="M46" s="32">
        <f t="shared" si="0"/>
        <v>28.896530560854089</v>
      </c>
      <c r="N46" s="32">
        <f t="shared" si="1"/>
        <v>16.136876324118468</v>
      </c>
    </row>
    <row r="47" spans="1:14" x14ac:dyDescent="0.2">
      <c r="A47" s="38">
        <v>2003</v>
      </c>
      <c r="B47" s="22">
        <v>-490545</v>
      </c>
      <c r="C47" s="22">
        <v>-542273</v>
      </c>
      <c r="D47" s="22">
        <v>51728</v>
      </c>
      <c r="E47" s="22">
        <v>1023937</v>
      </c>
      <c r="F47" s="22">
        <v>729816</v>
      </c>
      <c r="G47" s="22">
        <v>294121</v>
      </c>
      <c r="H47" s="22">
        <v>1514482</v>
      </c>
      <c r="I47" s="22">
        <v>1272089</v>
      </c>
      <c r="J47" s="43">
        <v>242393</v>
      </c>
      <c r="K47" s="36">
        <v>0.81390374331550808</v>
      </c>
      <c r="L47" s="43">
        <v>290107933</v>
      </c>
      <c r="M47" s="32">
        <f t="shared" si="0"/>
        <v>28.724521137530921</v>
      </c>
      <c r="N47" s="32">
        <f t="shared" si="1"/>
        <v>16.00501029394869</v>
      </c>
    </row>
    <row r="48" spans="1:14" x14ac:dyDescent="0.2">
      <c r="A48" s="38">
        <v>2004</v>
      </c>
      <c r="B48" s="22">
        <v>-604897</v>
      </c>
      <c r="C48" s="22">
        <v>-666364</v>
      </c>
      <c r="D48" s="22">
        <v>61466</v>
      </c>
      <c r="E48" s="22">
        <v>1163724</v>
      </c>
      <c r="F48" s="22">
        <v>821986</v>
      </c>
      <c r="G48" s="22">
        <v>341739</v>
      </c>
      <c r="H48" s="22">
        <v>1768622</v>
      </c>
      <c r="I48" s="22">
        <v>1488349</v>
      </c>
      <c r="J48" s="43">
        <v>280272</v>
      </c>
      <c r="K48" s="36">
        <v>0.83621352847359043</v>
      </c>
      <c r="L48" s="43">
        <v>292805298</v>
      </c>
      <c r="M48" s="32">
        <f t="shared" si="0"/>
        <v>29.365983686853586</v>
      </c>
      <c r="N48" s="32">
        <f t="shared" si="1"/>
        <v>15.84691358583123</v>
      </c>
    </row>
    <row r="49" spans="1:14" x14ac:dyDescent="0.2">
      <c r="A49" s="38">
        <v>2005</v>
      </c>
      <c r="B49" s="22">
        <v>-707914</v>
      </c>
      <c r="C49" s="22">
        <v>-784133</v>
      </c>
      <c r="D49" s="22">
        <v>76219</v>
      </c>
      <c r="E49" s="22">
        <v>1288257</v>
      </c>
      <c r="F49" s="22">
        <v>911686</v>
      </c>
      <c r="G49" s="22">
        <v>376571</v>
      </c>
      <c r="H49" s="22">
        <v>1996171</v>
      </c>
      <c r="I49" s="22">
        <v>1695820</v>
      </c>
      <c r="J49" s="43">
        <v>300352</v>
      </c>
      <c r="K49" s="36">
        <v>0.86303593207617968</v>
      </c>
      <c r="L49" s="43">
        <v>295516599</v>
      </c>
      <c r="M49" s="32">
        <f t="shared" si="0"/>
        <v>29.231046289676669</v>
      </c>
      <c r="N49" s="32">
        <f t="shared" si="1"/>
        <v>15.046406344947401</v>
      </c>
    </row>
    <row r="50" spans="1:14" x14ac:dyDescent="0.2">
      <c r="A50" s="38">
        <v>2006</v>
      </c>
      <c r="B50" s="22">
        <v>-752399</v>
      </c>
      <c r="C50" s="22">
        <v>-838788</v>
      </c>
      <c r="D50" s="22">
        <v>86389</v>
      </c>
      <c r="E50" s="22">
        <v>1460792</v>
      </c>
      <c r="F50" s="22">
        <v>1039406</v>
      </c>
      <c r="G50" s="22">
        <v>421386</v>
      </c>
      <c r="H50" s="22">
        <v>2213191</v>
      </c>
      <c r="I50" s="22">
        <v>1878194</v>
      </c>
      <c r="J50" s="43">
        <v>334998</v>
      </c>
      <c r="K50" s="36">
        <v>0.88955811989867717</v>
      </c>
      <c r="L50" s="43">
        <v>298379912</v>
      </c>
      <c r="M50" s="32">
        <f t="shared" si="0"/>
        <v>28.846406606826982</v>
      </c>
      <c r="N50" s="32">
        <f t="shared" si="1"/>
        <v>15.136425188788497</v>
      </c>
    </row>
    <row r="51" spans="1:14" x14ac:dyDescent="0.2">
      <c r="A51" s="38">
        <v>2007</v>
      </c>
      <c r="B51" s="22">
        <v>-699065</v>
      </c>
      <c r="C51" s="22">
        <v>-822743</v>
      </c>
      <c r="D51" s="22">
        <v>123677</v>
      </c>
      <c r="E51" s="22">
        <v>1652859</v>
      </c>
      <c r="F51" s="22">
        <v>1163605</v>
      </c>
      <c r="G51" s="22">
        <v>489255</v>
      </c>
      <c r="H51" s="22">
        <v>2351925</v>
      </c>
      <c r="I51" s="22">
        <v>1986347</v>
      </c>
      <c r="J51" s="43">
        <v>365577</v>
      </c>
      <c r="K51" s="36">
        <v>0.91317196735153383</v>
      </c>
      <c r="L51" s="43">
        <v>301231207</v>
      </c>
      <c r="M51" s="32">
        <f t="shared" si="0"/>
        <v>29.600528538731979</v>
      </c>
      <c r="N51" s="32">
        <f t="shared" si="1"/>
        <v>15.543735450747793</v>
      </c>
    </row>
    <row r="52" spans="1:14" x14ac:dyDescent="0.2">
      <c r="A52" s="38">
        <v>2008</v>
      </c>
      <c r="B52" s="22">
        <v>-702302</v>
      </c>
      <c r="C52" s="22">
        <v>-833957</v>
      </c>
      <c r="D52" s="22">
        <v>131655</v>
      </c>
      <c r="E52" s="22">
        <v>1840332</v>
      </c>
      <c r="F52" s="22">
        <v>1307329</v>
      </c>
      <c r="G52" s="22">
        <v>533003</v>
      </c>
      <c r="H52" s="22">
        <v>2542634</v>
      </c>
      <c r="I52" s="22">
        <v>2141287</v>
      </c>
      <c r="J52" s="43">
        <v>401348</v>
      </c>
      <c r="K52" s="36">
        <v>0.93100666103762075</v>
      </c>
      <c r="L52" s="43">
        <v>304093966</v>
      </c>
      <c r="M52" s="32">
        <f t="shared" si="0"/>
        <v>28.962328536372784</v>
      </c>
      <c r="N52" s="32">
        <f t="shared" si="1"/>
        <v>15.784733469307813</v>
      </c>
    </row>
    <row r="53" spans="1:14" x14ac:dyDescent="0.2">
      <c r="A53" s="38">
        <v>2009</v>
      </c>
      <c r="B53" s="22">
        <v>-383657</v>
      </c>
      <c r="C53" s="22">
        <v>-510550</v>
      </c>
      <c r="D53" s="22">
        <v>126893</v>
      </c>
      <c r="E53" s="22">
        <v>1578187</v>
      </c>
      <c r="F53" s="22">
        <v>1069475</v>
      </c>
      <c r="G53" s="22">
        <v>508712</v>
      </c>
      <c r="H53" s="22">
        <v>1961844</v>
      </c>
      <c r="I53" s="22">
        <v>1580025</v>
      </c>
      <c r="J53" s="43">
        <v>381819</v>
      </c>
      <c r="K53" s="36">
        <v>0.93817431278731589</v>
      </c>
      <c r="L53" s="43">
        <v>306771529</v>
      </c>
      <c r="M53" s="32">
        <f t="shared" si="0"/>
        <v>32.233949462262714</v>
      </c>
      <c r="N53" s="32">
        <f t="shared" si="1"/>
        <v>19.462250821166208</v>
      </c>
    </row>
    <row r="54" spans="1:14" x14ac:dyDescent="0.2">
      <c r="A54" s="38">
        <v>2010</v>
      </c>
      <c r="B54" s="22">
        <v>-499379</v>
      </c>
      <c r="C54" s="22">
        <v>-650156</v>
      </c>
      <c r="D54" s="22">
        <v>150777</v>
      </c>
      <c r="E54" s="22">
        <v>1844468</v>
      </c>
      <c r="F54" s="22">
        <v>1288795</v>
      </c>
      <c r="G54" s="22">
        <v>555674</v>
      </c>
      <c r="H54" s="22">
        <v>2343847</v>
      </c>
      <c r="I54" s="22">
        <v>1938950</v>
      </c>
      <c r="J54" s="43">
        <v>404897</v>
      </c>
      <c r="K54" s="36">
        <v>0.94953560371517021</v>
      </c>
      <c r="L54" s="45">
        <v>309326295</v>
      </c>
      <c r="M54" s="32">
        <f t="shared" si="0"/>
        <v>30.126518866144604</v>
      </c>
      <c r="N54" s="32">
        <f t="shared" si="1"/>
        <v>17.274890383203338</v>
      </c>
    </row>
    <row r="55" spans="1:14" x14ac:dyDescent="0.2">
      <c r="A55" s="38">
        <v>2011</v>
      </c>
      <c r="B55" s="22">
        <v>-556838</v>
      </c>
      <c r="C55" s="22">
        <v>-744139</v>
      </c>
      <c r="D55" s="22">
        <v>187301</v>
      </c>
      <c r="E55" s="22">
        <v>2112825</v>
      </c>
      <c r="F55" s="22">
        <v>1495853</v>
      </c>
      <c r="G55" s="22">
        <v>616973</v>
      </c>
      <c r="H55" s="22">
        <v>2669663</v>
      </c>
      <c r="I55" s="22">
        <v>2239991</v>
      </c>
      <c r="J55" s="43">
        <v>429672</v>
      </c>
      <c r="K55" s="36">
        <v>0.9681865090533821</v>
      </c>
      <c r="L55" s="45">
        <v>311582564</v>
      </c>
      <c r="M55" s="32">
        <f t="shared" si="0"/>
        <v>29.201329972903579</v>
      </c>
      <c r="N55" s="32">
        <f t="shared" si="1"/>
        <v>16.09461568744819</v>
      </c>
    </row>
    <row r="56" spans="1:14" x14ac:dyDescent="0.2">
      <c r="A56" s="38">
        <v>2012</v>
      </c>
      <c r="B56" s="22">
        <v>-534656</v>
      </c>
      <c r="C56" s="22">
        <v>-741475</v>
      </c>
      <c r="D56" s="22">
        <v>206819</v>
      </c>
      <c r="E56" s="22">
        <v>2210585</v>
      </c>
      <c r="F56" s="22">
        <v>1561239</v>
      </c>
      <c r="G56" s="22">
        <v>649346</v>
      </c>
      <c r="H56" s="22">
        <v>2745240</v>
      </c>
      <c r="I56" s="22">
        <v>2302714</v>
      </c>
      <c r="J56" s="43">
        <v>442527</v>
      </c>
      <c r="K56" s="36">
        <v>0.98510179191293734</v>
      </c>
      <c r="L56" s="45">
        <v>313873685</v>
      </c>
      <c r="M56" s="32">
        <f t="shared" si="0"/>
        <v>29.374396370191601</v>
      </c>
      <c r="N56" s="32">
        <f t="shared" si="1"/>
        <v>16.119792805000653</v>
      </c>
    </row>
    <row r="57" spans="1:14" x14ac:dyDescent="0.2">
      <c r="A57" s="38">
        <v>2013</v>
      </c>
      <c r="B57" s="22">
        <v>-471532</v>
      </c>
      <c r="C57" s="22">
        <v>-703159</v>
      </c>
      <c r="D57" s="22">
        <v>231627</v>
      </c>
      <c r="E57" s="22">
        <v>2272320</v>
      </c>
      <c r="F57" s="22">
        <v>1590350</v>
      </c>
      <c r="G57" s="22">
        <v>681970</v>
      </c>
      <c r="H57" s="22">
        <v>2743851</v>
      </c>
      <c r="I57" s="22">
        <v>2293508</v>
      </c>
      <c r="J57" s="43">
        <v>450343</v>
      </c>
      <c r="K57" s="36">
        <v>1</v>
      </c>
      <c r="L57" s="45">
        <v>316128839</v>
      </c>
      <c r="M57" s="32">
        <f t="shared" ref="M57" si="2">G57/E57*100</f>
        <v>30.01205816082242</v>
      </c>
      <c r="N57" s="32">
        <f t="shared" ref="N57" si="3">J57/H57*100</f>
        <v>16.412808129887519</v>
      </c>
    </row>
    <row r="58" spans="1:14" x14ac:dyDescent="0.2">
      <c r="A58" s="38"/>
    </row>
    <row r="59" spans="1:14" x14ac:dyDescent="0.2">
      <c r="A59" s="35" t="s">
        <v>695</v>
      </c>
    </row>
    <row r="60" spans="1:14" x14ac:dyDescent="0.2">
      <c r="A60" s="38">
        <v>1960</v>
      </c>
      <c r="B60" s="22">
        <f>B4/$K4</f>
        <v>21375.276967930029</v>
      </c>
      <c r="C60" s="22">
        <f t="shared" ref="C60:J60" si="4">C4/$K4</f>
        <v>29808.396501457726</v>
      </c>
      <c r="D60" s="22">
        <f t="shared" si="4"/>
        <v>-8433.1195335276971</v>
      </c>
      <c r="E60" s="22">
        <f t="shared" si="4"/>
        <v>158060.05830903791</v>
      </c>
      <c r="F60" s="22">
        <f t="shared" si="4"/>
        <v>119733.2361516035</v>
      </c>
      <c r="G60" s="22">
        <f t="shared" si="4"/>
        <v>38326.822157434406</v>
      </c>
      <c r="H60" s="22">
        <f t="shared" si="4"/>
        <v>136684.78134110788</v>
      </c>
      <c r="I60" s="22">
        <f t="shared" si="4"/>
        <v>89924.839650145776</v>
      </c>
      <c r="J60" s="22">
        <f t="shared" si="4"/>
        <v>46759.9416909621</v>
      </c>
    </row>
    <row r="61" spans="1:14" x14ac:dyDescent="0.2">
      <c r="A61" s="38">
        <v>1961</v>
      </c>
      <c r="B61" s="22">
        <f t="shared" ref="B61:J61" si="5">B5/$K5</f>
        <v>25282.429605337558</v>
      </c>
      <c r="C61" s="22">
        <f t="shared" si="5"/>
        <v>33575.307587922653</v>
      </c>
      <c r="D61" s="22">
        <f t="shared" si="5"/>
        <v>-8292.8779825850961</v>
      </c>
      <c r="E61" s="22">
        <f t="shared" si="5"/>
        <v>159125.62309171096</v>
      </c>
      <c r="F61" s="22">
        <f t="shared" si="5"/>
        <v>121186.91168155604</v>
      </c>
      <c r="G61" s="22">
        <f t="shared" si="5"/>
        <v>37938.71141015493</v>
      </c>
      <c r="H61" s="22">
        <f t="shared" si="5"/>
        <v>133843.19348637341</v>
      </c>
      <c r="I61" s="22">
        <f t="shared" si="5"/>
        <v>87611.604093633388</v>
      </c>
      <c r="J61" s="22">
        <f t="shared" si="5"/>
        <v>46231.589392740025</v>
      </c>
    </row>
    <row r="62" spans="1:14" x14ac:dyDescent="0.2">
      <c r="A62" s="38">
        <v>1962</v>
      </c>
      <c r="B62" s="22">
        <f t="shared" ref="B62:J62" si="6">B6/$K6</f>
        <v>20064.140088253367</v>
      </c>
      <c r="C62" s="22">
        <f t="shared" si="6"/>
        <v>26916.907222253256</v>
      </c>
      <c r="D62" s="22">
        <f t="shared" si="6"/>
        <v>-6852.7671339998888</v>
      </c>
      <c r="E62" s="22">
        <f t="shared" si="6"/>
        <v>165049.87879126405</v>
      </c>
      <c r="F62" s="22">
        <f t="shared" si="6"/>
        <v>123724.89471038374</v>
      </c>
      <c r="G62" s="22">
        <f t="shared" si="6"/>
        <v>41324.984080880298</v>
      </c>
      <c r="H62" s="22">
        <f t="shared" si="6"/>
        <v>144985.73870301066</v>
      </c>
      <c r="I62" s="22">
        <f t="shared" si="6"/>
        <v>96807.987488130486</v>
      </c>
      <c r="J62" s="22">
        <f t="shared" si="6"/>
        <v>48177.751214880191</v>
      </c>
    </row>
    <row r="63" spans="1:14" x14ac:dyDescent="0.2">
      <c r="A63" s="38">
        <v>1963</v>
      </c>
      <c r="B63" s="22">
        <f t="shared" ref="B63:J63" si="7">B7/$K7</f>
        <v>24785.633802816901</v>
      </c>
      <c r="C63" s="22">
        <f t="shared" si="7"/>
        <v>30755.380281690141</v>
      </c>
      <c r="D63" s="22">
        <f t="shared" si="7"/>
        <v>-5969.7464788732395</v>
      </c>
      <c r="E63" s="22">
        <f t="shared" si="7"/>
        <v>174382.53521126762</v>
      </c>
      <c r="F63" s="22">
        <f t="shared" si="7"/>
        <v>131122.47887323945</v>
      </c>
      <c r="G63" s="22">
        <f t="shared" si="7"/>
        <v>43260.056338028167</v>
      </c>
      <c r="H63" s="22">
        <f t="shared" si="7"/>
        <v>149596.90140845071</v>
      </c>
      <c r="I63" s="22">
        <f t="shared" si="7"/>
        <v>100367.09859154929</v>
      </c>
      <c r="J63" s="22">
        <f t="shared" si="7"/>
        <v>49229.802816901407</v>
      </c>
    </row>
    <row r="64" spans="1:14" x14ac:dyDescent="0.2">
      <c r="A64" s="38">
        <v>1964</v>
      </c>
      <c r="B64" s="22">
        <f t="shared" ref="B64:J64" si="8">B8/$K8</f>
        <v>34917.313822553449</v>
      </c>
      <c r="C64" s="22">
        <f t="shared" si="8"/>
        <v>39434.183212750911</v>
      </c>
      <c r="D64" s="22">
        <f t="shared" si="8"/>
        <v>-4516.8693901974657</v>
      </c>
      <c r="E64" s="22">
        <f t="shared" si="8"/>
        <v>193320.85024207149</v>
      </c>
      <c r="F64" s="22">
        <f t="shared" si="8"/>
        <v>147862.24174509058</v>
      </c>
      <c r="G64" s="22">
        <f t="shared" si="8"/>
        <v>45458.608496980909</v>
      </c>
      <c r="H64" s="22">
        <f t="shared" si="8"/>
        <v>158403.53641951803</v>
      </c>
      <c r="I64" s="22">
        <f t="shared" si="8"/>
        <v>108428.05853233967</v>
      </c>
      <c r="J64" s="22">
        <f t="shared" si="8"/>
        <v>49975.477887178371</v>
      </c>
    </row>
    <row r="65" spans="1:10" x14ac:dyDescent="0.2">
      <c r="A65" s="38">
        <v>1965</v>
      </c>
      <c r="B65" s="22">
        <f t="shared" ref="B65:J65" si="9">B9/$K9</f>
        <v>26556.397435897437</v>
      </c>
      <c r="C65" s="22">
        <f t="shared" si="9"/>
        <v>28190.54967948718</v>
      </c>
      <c r="D65" s="22">
        <f t="shared" si="9"/>
        <v>-1634.1522435897436</v>
      </c>
      <c r="E65" s="22">
        <f t="shared" si="9"/>
        <v>200909.62339743591</v>
      </c>
      <c r="F65" s="22">
        <f t="shared" si="9"/>
        <v>150666.55929487181</v>
      </c>
      <c r="G65" s="22">
        <f t="shared" si="9"/>
        <v>50243.064102564109</v>
      </c>
      <c r="H65" s="22">
        <f t="shared" si="9"/>
        <v>174353.22596153847</v>
      </c>
      <c r="I65" s="22">
        <f t="shared" si="9"/>
        <v>122476.00961538462</v>
      </c>
      <c r="J65" s="22">
        <f t="shared" si="9"/>
        <v>51877.216346153851</v>
      </c>
    </row>
    <row r="66" spans="1:10" x14ac:dyDescent="0.2">
      <c r="A66" s="38">
        <v>1966</v>
      </c>
      <c r="B66" s="22">
        <f t="shared" ref="B66:J66" si="10">B10/$K10</f>
        <v>16277.04510028058</v>
      </c>
      <c r="C66" s="22">
        <f t="shared" si="10"/>
        <v>21139.666943780529</v>
      </c>
      <c r="D66" s="22">
        <f t="shared" si="10"/>
        <v>-4862.6218434999482</v>
      </c>
      <c r="E66" s="22">
        <f t="shared" si="10"/>
        <v>215583.61945339292</v>
      </c>
      <c r="F66" s="22">
        <f t="shared" si="10"/>
        <v>162327.3875090928</v>
      </c>
      <c r="G66" s="22">
        <f t="shared" si="10"/>
        <v>53256.231944300118</v>
      </c>
      <c r="H66" s="22">
        <f t="shared" si="10"/>
        <v>199306.57435311234</v>
      </c>
      <c r="I66" s="22">
        <f t="shared" si="10"/>
        <v>141187.72056531228</v>
      </c>
      <c r="J66" s="22">
        <f t="shared" si="10"/>
        <v>58118.853787800072</v>
      </c>
    </row>
    <row r="67" spans="1:10" x14ac:dyDescent="0.2">
      <c r="A67" s="38">
        <v>1967</v>
      </c>
      <c r="B67" s="22">
        <f t="shared" ref="B67:J67" si="11">B11/$K11</f>
        <v>14014.660944206011</v>
      </c>
      <c r="C67" s="22">
        <f t="shared" si="11"/>
        <v>20451.50214592275</v>
      </c>
      <c r="D67" s="22">
        <f t="shared" si="11"/>
        <v>-6436.8412017167393</v>
      </c>
      <c r="E67" s="22">
        <f t="shared" si="11"/>
        <v>222453.14163090131</v>
      </c>
      <c r="F67" s="22">
        <f t="shared" si="11"/>
        <v>165043.62231759657</v>
      </c>
      <c r="G67" s="22">
        <f t="shared" si="11"/>
        <v>57409.519313304729</v>
      </c>
      <c r="H67" s="22">
        <f t="shared" si="11"/>
        <v>208438.48068669531</v>
      </c>
      <c r="I67" s="22">
        <f t="shared" si="11"/>
        <v>144592.12017167383</v>
      </c>
      <c r="J67" s="22">
        <f t="shared" si="11"/>
        <v>63846.360515021464</v>
      </c>
    </row>
    <row r="68" spans="1:10" x14ac:dyDescent="0.2">
      <c r="A68" s="38">
        <v>1968</v>
      </c>
      <c r="B68" s="22">
        <f t="shared" ref="B68:J68" si="12">B12/$K12</f>
        <v>1290.6233351092171</v>
      </c>
      <c r="C68" s="22">
        <f t="shared" si="12"/>
        <v>3278.1832711774114</v>
      </c>
      <c r="D68" s="22">
        <f t="shared" si="12"/>
        <v>-1987.5599360681942</v>
      </c>
      <c r="E68" s="22">
        <f t="shared" si="12"/>
        <v>235115.43420351628</v>
      </c>
      <c r="F68" s="22">
        <f t="shared" si="12"/>
        <v>173594.00106553012</v>
      </c>
      <c r="G68" s="22">
        <f t="shared" si="12"/>
        <v>61521.433137986154</v>
      </c>
      <c r="H68" s="22">
        <f t="shared" si="12"/>
        <v>233824.81086840708</v>
      </c>
      <c r="I68" s="22">
        <f t="shared" si="12"/>
        <v>170315.81779435271</v>
      </c>
      <c r="J68" s="22">
        <f t="shared" si="12"/>
        <v>63508.99307405435</v>
      </c>
    </row>
    <row r="69" spans="1:10" x14ac:dyDescent="0.2">
      <c r="A69" s="38">
        <v>1969</v>
      </c>
      <c r="B69" s="22">
        <f t="shared" ref="B69:J69" si="13">B13/$K13</f>
        <v>447.75377371555186</v>
      </c>
      <c r="C69" s="22">
        <f t="shared" si="13"/>
        <v>2986.6652818169232</v>
      </c>
      <c r="D69" s="22">
        <f t="shared" si="13"/>
        <v>-2538.9115081013711</v>
      </c>
      <c r="E69" s="22">
        <f t="shared" si="13"/>
        <v>242180.66749757653</v>
      </c>
      <c r="F69" s="22">
        <f t="shared" si="13"/>
        <v>179170.39468217699</v>
      </c>
      <c r="G69" s="22">
        <f t="shared" si="13"/>
        <v>63010.272815399534</v>
      </c>
      <c r="H69" s="22">
        <f t="shared" si="13"/>
        <v>241732.91372386098</v>
      </c>
      <c r="I69" s="22">
        <f t="shared" si="13"/>
        <v>176183.72940036008</v>
      </c>
      <c r="J69" s="22">
        <f t="shared" si="13"/>
        <v>65549.1843235009</v>
      </c>
    </row>
    <row r="70" spans="1:10" x14ac:dyDescent="0.2">
      <c r="A70" s="38">
        <v>1970</v>
      </c>
      <c r="B70" s="22">
        <f t="shared" ref="B70:J70" si="14">B14/$K14</f>
        <v>10535.139662354746</v>
      </c>
      <c r="C70" s="22">
        <f t="shared" si="14"/>
        <v>12166.356939267705</v>
      </c>
      <c r="D70" s="22">
        <f t="shared" si="14"/>
        <v>-1631.2172769129577</v>
      </c>
      <c r="E70" s="22">
        <f t="shared" si="14"/>
        <v>264733.94431045826</v>
      </c>
      <c r="F70" s="22">
        <f t="shared" si="14"/>
        <v>198499.04450778337</v>
      </c>
      <c r="G70" s="22">
        <f t="shared" si="14"/>
        <v>66234.89980267486</v>
      </c>
      <c r="H70" s="22">
        <f t="shared" si="14"/>
        <v>254198.80464810348</v>
      </c>
      <c r="I70" s="22">
        <f t="shared" si="14"/>
        <v>186332.68756851568</v>
      </c>
      <c r="J70" s="22">
        <f t="shared" si="14"/>
        <v>67866.117079587813</v>
      </c>
    </row>
    <row r="71" spans="1:10" x14ac:dyDescent="0.2">
      <c r="A71" s="38">
        <v>1971</v>
      </c>
      <c r="B71" s="22">
        <f t="shared" ref="B71:J71" si="15">B15/$K15</f>
        <v>-5791.1942914371557</v>
      </c>
      <c r="C71" s="22">
        <f t="shared" si="15"/>
        <v>-10052.303455182775</v>
      </c>
      <c r="D71" s="22">
        <f t="shared" si="15"/>
        <v>4261.1091637456184</v>
      </c>
      <c r="E71" s="22">
        <f t="shared" si="15"/>
        <v>265438.63420130196</v>
      </c>
      <c r="F71" s="22">
        <f t="shared" si="15"/>
        <v>192679.52804206312</v>
      </c>
      <c r="G71" s="22">
        <f t="shared" si="15"/>
        <v>72759.106159238858</v>
      </c>
      <c r="H71" s="22">
        <f t="shared" si="15"/>
        <v>271229.82849273912</v>
      </c>
      <c r="I71" s="22">
        <f t="shared" si="15"/>
        <v>202731.83149724588</v>
      </c>
      <c r="J71" s="22">
        <f t="shared" si="15"/>
        <v>68497.996995493246</v>
      </c>
    </row>
    <row r="72" spans="1:10" x14ac:dyDescent="0.2">
      <c r="A72" s="38">
        <v>1972</v>
      </c>
      <c r="B72" s="22">
        <f t="shared" ref="B72:J72" si="16">B16/$K16</f>
        <v>-23202.134373125376</v>
      </c>
      <c r="C72" s="22">
        <f t="shared" si="16"/>
        <v>-27349.78764247151</v>
      </c>
      <c r="D72" s="22">
        <f t="shared" si="16"/>
        <v>4147.6532693461313</v>
      </c>
      <c r="E72" s="22">
        <f t="shared" si="16"/>
        <v>286550.40911817638</v>
      </c>
      <c r="F72" s="22">
        <f t="shared" si="16"/>
        <v>210498.73185362929</v>
      </c>
      <c r="G72" s="22">
        <f t="shared" si="16"/>
        <v>76051.677264547092</v>
      </c>
      <c r="H72" s="22">
        <f t="shared" si="16"/>
        <v>309752.54349130177</v>
      </c>
      <c r="I72" s="22">
        <f t="shared" si="16"/>
        <v>237848.51949610081</v>
      </c>
      <c r="J72" s="22">
        <f t="shared" si="16"/>
        <v>71904.023995200972</v>
      </c>
    </row>
    <row r="73" spans="1:10" x14ac:dyDescent="0.2">
      <c r="A73" s="38">
        <v>1973</v>
      </c>
      <c r="B73" s="22">
        <f t="shared" ref="B73:J73" si="17">B17/$K17</f>
        <v>7681.142380338315</v>
      </c>
      <c r="C73" s="22">
        <f t="shared" si="17"/>
        <v>3682.9056360464233</v>
      </c>
      <c r="D73" s="22">
        <f t="shared" si="17"/>
        <v>3998.2367442918912</v>
      </c>
      <c r="E73" s="22">
        <f t="shared" si="17"/>
        <v>368864.62792990974</v>
      </c>
      <c r="F73" s="22">
        <f t="shared" si="17"/>
        <v>288689.67230524158</v>
      </c>
      <c r="G73" s="22">
        <f t="shared" si="17"/>
        <v>80174.955624668131</v>
      </c>
      <c r="H73" s="22">
        <f t="shared" si="17"/>
        <v>361183.4855495714</v>
      </c>
      <c r="I73" s="22">
        <f t="shared" si="17"/>
        <v>285006.7666691952</v>
      </c>
      <c r="J73" s="22">
        <f t="shared" si="17"/>
        <v>76176.71888037624</v>
      </c>
    </row>
    <row r="74" spans="1:10" x14ac:dyDescent="0.2">
      <c r="A74" s="38">
        <v>1974</v>
      </c>
      <c r="B74" s="22">
        <f t="shared" ref="B74:J74" si="18">B18/$K18</f>
        <v>-15925.066819795362</v>
      </c>
      <c r="C74" s="22">
        <f t="shared" si="18"/>
        <v>-20421.032574650239</v>
      </c>
      <c r="D74" s="22">
        <f t="shared" si="18"/>
        <v>4495.9657548548748</v>
      </c>
      <c r="E74" s="22">
        <f t="shared" si="18"/>
        <v>448472.58404677379</v>
      </c>
      <c r="F74" s="22">
        <f t="shared" si="18"/>
        <v>364670.30486531631</v>
      </c>
      <c r="G74" s="22">
        <f t="shared" si="18"/>
        <v>83802.279181457503</v>
      </c>
      <c r="H74" s="22">
        <f t="shared" si="18"/>
        <v>464397.65086656914</v>
      </c>
      <c r="I74" s="22">
        <f t="shared" si="18"/>
        <v>385091.33743996656</v>
      </c>
      <c r="J74" s="22">
        <f t="shared" si="18"/>
        <v>79306.313426602617</v>
      </c>
    </row>
    <row r="75" spans="1:10" x14ac:dyDescent="0.2">
      <c r="A75" s="38">
        <v>1975</v>
      </c>
      <c r="B75" s="22">
        <f t="shared" ref="B75:J75" si="19">B19/$K19</f>
        <v>42113.150501672244</v>
      </c>
      <c r="C75" s="22">
        <f t="shared" si="19"/>
        <v>30226.812231247015</v>
      </c>
      <c r="D75" s="22">
        <f t="shared" si="19"/>
        <v>11886.338270425227</v>
      </c>
      <c r="E75" s="22">
        <f t="shared" si="19"/>
        <v>450142.86192068801</v>
      </c>
      <c r="F75" s="22">
        <f t="shared" si="19"/>
        <v>363577.31868131872</v>
      </c>
      <c r="G75" s="22">
        <f t="shared" si="19"/>
        <v>86565.543239369334</v>
      </c>
      <c r="H75" s="22">
        <f t="shared" si="19"/>
        <v>408029.71141901577</v>
      </c>
      <c r="I75" s="22">
        <f t="shared" si="19"/>
        <v>333350.5064500717</v>
      </c>
      <c r="J75" s="22">
        <f t="shared" si="19"/>
        <v>74679.204968944105</v>
      </c>
    </row>
    <row r="76" spans="1:10" x14ac:dyDescent="0.2">
      <c r="A76" s="38">
        <v>1976</v>
      </c>
      <c r="B76" s="22">
        <f t="shared" ref="B76:J76" si="20">B20/$K20</f>
        <v>-19574.273981702347</v>
      </c>
      <c r="C76" s="22">
        <f t="shared" si="20"/>
        <v>-30520.032911621733</v>
      </c>
      <c r="D76" s="22">
        <f t="shared" si="20"/>
        <v>10945.758929919382</v>
      </c>
      <c r="E76" s="22">
        <f t="shared" si="20"/>
        <v>459316.35737794021</v>
      </c>
      <c r="F76" s="22">
        <f t="shared" si="20"/>
        <v>369294.65110661555</v>
      </c>
      <c r="G76" s="22">
        <f t="shared" si="20"/>
        <v>90021.706271324627</v>
      </c>
      <c r="H76" s="22">
        <f t="shared" si="20"/>
        <v>478890.63135964255</v>
      </c>
      <c r="I76" s="22">
        <f t="shared" si="20"/>
        <v>399814.68401823728</v>
      </c>
      <c r="J76" s="22">
        <f t="shared" si="20"/>
        <v>79075.947341405248</v>
      </c>
    </row>
    <row r="77" spans="1:10" x14ac:dyDescent="0.2">
      <c r="A77" s="38">
        <v>1977</v>
      </c>
      <c r="B77" s="22">
        <f t="shared" ref="B77:J77" si="21">B21/$K21</f>
        <v>-82567.626872885448</v>
      </c>
      <c r="C77" s="22">
        <f t="shared" si="21"/>
        <v>-94219.705171580485</v>
      </c>
      <c r="D77" s="22">
        <f t="shared" si="21"/>
        <v>11652.078298695022</v>
      </c>
      <c r="E77" s="22">
        <f t="shared" si="21"/>
        <v>461540.48815853073</v>
      </c>
      <c r="F77" s="22">
        <f t="shared" si="21"/>
        <v>366126.7858869019</v>
      </c>
      <c r="G77" s="22">
        <f t="shared" si="21"/>
        <v>95413.702271628805</v>
      </c>
      <c r="H77" s="22">
        <f t="shared" si="21"/>
        <v>544108.11503141618</v>
      </c>
      <c r="I77" s="22">
        <f t="shared" si="21"/>
        <v>460346.49105848238</v>
      </c>
      <c r="J77" s="22">
        <f t="shared" si="21"/>
        <v>83761.623972933783</v>
      </c>
    </row>
    <row r="78" spans="1:10" x14ac:dyDescent="0.2">
      <c r="A78" s="38">
        <v>1978</v>
      </c>
      <c r="B78" s="22">
        <f t="shared" ref="B78:J78" si="22">B22/$K22</f>
        <v>-84276.975001992396</v>
      </c>
      <c r="C78" s="22">
        <f t="shared" si="22"/>
        <v>-96067.76638418829</v>
      </c>
      <c r="D78" s="22">
        <f t="shared" si="22"/>
        <v>11790.791382195894</v>
      </c>
      <c r="E78" s="22">
        <f t="shared" si="22"/>
        <v>505237.1096883883</v>
      </c>
      <c r="F78" s="22">
        <f t="shared" si="22"/>
        <v>402299.87647105701</v>
      </c>
      <c r="G78" s="22">
        <f t="shared" si="22"/>
        <v>102937.23321733125</v>
      </c>
      <c r="H78" s="22">
        <f t="shared" si="22"/>
        <v>589514.08469038073</v>
      </c>
      <c r="I78" s="22">
        <f t="shared" si="22"/>
        <v>498367.64285524533</v>
      </c>
      <c r="J78" s="22">
        <f t="shared" si="22"/>
        <v>91146.441835135352</v>
      </c>
    </row>
    <row r="79" spans="1:10" x14ac:dyDescent="0.2">
      <c r="A79" s="38">
        <v>1979</v>
      </c>
      <c r="B79" s="22">
        <f t="shared" ref="B79:J79" si="23">B23/$K23</f>
        <v>-64254.806134969323</v>
      </c>
      <c r="C79" s="22">
        <f t="shared" si="23"/>
        <v>-72109.769815950916</v>
      </c>
      <c r="D79" s="22">
        <f t="shared" si="23"/>
        <v>7854.9636809815947</v>
      </c>
      <c r="E79" s="22">
        <f t="shared" si="23"/>
        <v>586260.6942331288</v>
      </c>
      <c r="F79" s="22">
        <f t="shared" si="23"/>
        <v>482438.11067484663</v>
      </c>
      <c r="G79" s="22">
        <f t="shared" si="23"/>
        <v>103822.5835582822</v>
      </c>
      <c r="H79" s="22">
        <f t="shared" si="23"/>
        <v>650515.50036809815</v>
      </c>
      <c r="I79" s="22">
        <f t="shared" si="23"/>
        <v>554547.88049079757</v>
      </c>
      <c r="J79" s="22">
        <f t="shared" si="23"/>
        <v>95967.619877300618</v>
      </c>
    </row>
    <row r="80" spans="1:10" x14ac:dyDescent="0.2">
      <c r="A80" s="38">
        <v>1980</v>
      </c>
      <c r="B80" s="22">
        <f t="shared" ref="B80:J80" si="24">B24/$K24</f>
        <v>-46563.694541361845</v>
      </c>
      <c r="C80" s="22">
        <f t="shared" si="24"/>
        <v>-61182.779966235234</v>
      </c>
      <c r="D80" s="22">
        <f t="shared" si="24"/>
        <v>14619.085424873383</v>
      </c>
      <c r="E80" s="22">
        <f t="shared" si="24"/>
        <v>652218.03173888579</v>
      </c>
      <c r="F80" s="22">
        <f t="shared" si="24"/>
        <v>538048.5649971863</v>
      </c>
      <c r="G80" s="22">
        <f t="shared" si="24"/>
        <v>114169.46674169951</v>
      </c>
      <c r="H80" s="22">
        <f t="shared" si="24"/>
        <v>698781.72628024768</v>
      </c>
      <c r="I80" s="22">
        <f t="shared" si="24"/>
        <v>599231.34496342158</v>
      </c>
      <c r="J80" s="22">
        <f t="shared" si="24"/>
        <v>99550.381316826111</v>
      </c>
    </row>
    <row r="81" spans="1:10" x14ac:dyDescent="0.2">
      <c r="A81" s="38">
        <v>1981</v>
      </c>
      <c r="B81" s="22">
        <f t="shared" ref="B81:J81" si="25">B25/$K25</f>
        <v>-35489.036481923744</v>
      </c>
      <c r="C81" s="22">
        <f t="shared" si="25"/>
        <v>-61495.750020587991</v>
      </c>
      <c r="D81" s="22">
        <f t="shared" si="25"/>
        <v>26006.713538664251</v>
      </c>
      <c r="E81" s="22">
        <f t="shared" si="25"/>
        <v>646048.81042575964</v>
      </c>
      <c r="F81" s="22">
        <f t="shared" si="25"/>
        <v>520186.93815366877</v>
      </c>
      <c r="G81" s="22">
        <f t="shared" si="25"/>
        <v>125861.87227209091</v>
      </c>
      <c r="H81" s="22">
        <f t="shared" si="25"/>
        <v>681537.84690768342</v>
      </c>
      <c r="I81" s="22">
        <f t="shared" si="25"/>
        <v>581682.68817425671</v>
      </c>
      <c r="J81" s="22">
        <f t="shared" si="25"/>
        <v>99855.158733426666</v>
      </c>
    </row>
    <row r="82" spans="1:10" x14ac:dyDescent="0.2">
      <c r="A82" s="38">
        <v>1982</v>
      </c>
      <c r="B82" s="22">
        <f t="shared" ref="B82:J82" si="26">B26/$K26</f>
        <v>-49912.535183964646</v>
      </c>
      <c r="C82" s="22">
        <f t="shared" si="26"/>
        <v>-75387.433606017134</v>
      </c>
      <c r="D82" s="22">
        <f t="shared" si="26"/>
        <v>25474.898422052494</v>
      </c>
      <c r="E82" s="22">
        <f t="shared" si="26"/>
        <v>568708.66591710935</v>
      </c>
      <c r="F82" s="22">
        <f t="shared" si="26"/>
        <v>436304.90113596711</v>
      </c>
      <c r="G82" s="22">
        <f t="shared" si="26"/>
        <v>132403.76478114218</v>
      </c>
      <c r="H82" s="22">
        <f t="shared" si="26"/>
        <v>618619.13484278682</v>
      </c>
      <c r="I82" s="22">
        <f t="shared" si="26"/>
        <v>511692.33474198426</v>
      </c>
      <c r="J82" s="22">
        <f t="shared" si="26"/>
        <v>106926.80010080255</v>
      </c>
    </row>
    <row r="83" spans="1:10" x14ac:dyDescent="0.2">
      <c r="A83" s="38">
        <v>1983</v>
      </c>
      <c r="B83" s="22">
        <f t="shared" ref="B83:J83" si="27">B27/$K27</f>
        <v>-114827.30414187943</v>
      </c>
      <c r="C83" s="22">
        <f t="shared" si="27"/>
        <v>-133383.10389198666</v>
      </c>
      <c r="D83" s="22">
        <f t="shared" si="27"/>
        <v>18555.799750107231</v>
      </c>
      <c r="E83" s="22">
        <f t="shared" si="27"/>
        <v>528956.5772150011</v>
      </c>
      <c r="F83" s="22">
        <f t="shared" si="27"/>
        <v>401129.28053260734</v>
      </c>
      <c r="G83" s="22">
        <f t="shared" si="27"/>
        <v>127827.29668239376</v>
      </c>
      <c r="H83" s="22">
        <f t="shared" si="27"/>
        <v>643785.86912332405</v>
      </c>
      <c r="I83" s="22">
        <f t="shared" si="27"/>
        <v>534512.384424594</v>
      </c>
      <c r="J83" s="22">
        <f t="shared" si="27"/>
        <v>109273.48469873004</v>
      </c>
    </row>
    <row r="84" spans="1:10" x14ac:dyDescent="0.2">
      <c r="A84" s="38">
        <v>1984</v>
      </c>
      <c r="B84" s="22">
        <f t="shared" ref="B84:J84" si="28">B28/$K28</f>
        <v>-209382.88122467359</v>
      </c>
      <c r="C84" s="22">
        <f t="shared" si="28"/>
        <v>-215948.17253489423</v>
      </c>
      <c r="D84" s="22">
        <f t="shared" si="28"/>
        <v>6565.2913102206221</v>
      </c>
      <c r="E84" s="22">
        <f t="shared" si="28"/>
        <v>558806.11364250351</v>
      </c>
      <c r="F84" s="22">
        <f t="shared" si="28"/>
        <v>422186.62476362003</v>
      </c>
      <c r="G84" s="22">
        <f t="shared" si="28"/>
        <v>136619.48887888339</v>
      </c>
      <c r="H84" s="22">
        <f t="shared" si="28"/>
        <v>768188.9948671771</v>
      </c>
      <c r="I84" s="22">
        <f t="shared" si="28"/>
        <v>638134.79729851428</v>
      </c>
      <c r="J84" s="22">
        <f t="shared" si="28"/>
        <v>130054.19756866278</v>
      </c>
    </row>
    <row r="85" spans="1:10" x14ac:dyDescent="0.2">
      <c r="A85" s="38">
        <v>1985</v>
      </c>
      <c r="B85" s="22">
        <f t="shared" ref="B85:J85" si="29">B29/$K29</f>
        <v>-226714.41136435029</v>
      </c>
      <c r="C85" s="22">
        <f t="shared" si="29"/>
        <v>-227259.43370213953</v>
      </c>
      <c r="D85" s="22">
        <f t="shared" si="29"/>
        <v>546.88248228683119</v>
      </c>
      <c r="E85" s="22">
        <f t="shared" si="29"/>
        <v>537711.96991379012</v>
      </c>
      <c r="F85" s="22">
        <f t="shared" si="29"/>
        <v>401633.09919374541</v>
      </c>
      <c r="G85" s="22">
        <f t="shared" si="29"/>
        <v>136078.87072004468</v>
      </c>
      <c r="H85" s="22">
        <f t="shared" si="29"/>
        <v>764426.38127814035</v>
      </c>
      <c r="I85" s="22">
        <f t="shared" si="29"/>
        <v>628892.53289588494</v>
      </c>
      <c r="J85" s="22">
        <f t="shared" si="29"/>
        <v>135533.84838225541</v>
      </c>
    </row>
    <row r="86" spans="1:10" x14ac:dyDescent="0.2">
      <c r="A86" s="38">
        <v>1986</v>
      </c>
      <c r="B86" s="22">
        <f t="shared" ref="B86:J86" si="30">B30/$K30</f>
        <v>-252604.69773170483</v>
      </c>
      <c r="C86" s="22">
        <f t="shared" si="30"/>
        <v>-264534.94457559276</v>
      </c>
      <c r="D86" s="22">
        <f t="shared" si="30"/>
        <v>11930.24684388792</v>
      </c>
      <c r="E86" s="22">
        <f t="shared" si="30"/>
        <v>565301.88289028022</v>
      </c>
      <c r="F86" s="22">
        <f t="shared" si="30"/>
        <v>407236.59653084271</v>
      </c>
      <c r="G86" s="22">
        <f t="shared" si="30"/>
        <v>158065.28635943757</v>
      </c>
      <c r="H86" s="22">
        <f t="shared" si="30"/>
        <v>817908.40398234641</v>
      </c>
      <c r="I86" s="22">
        <f t="shared" si="30"/>
        <v>671771.54110643547</v>
      </c>
      <c r="J86" s="22">
        <f t="shared" si="30"/>
        <v>146136.86287591091</v>
      </c>
    </row>
    <row r="87" spans="1:10" x14ac:dyDescent="0.2">
      <c r="A87" s="38">
        <v>1987</v>
      </c>
      <c r="B87" s="22">
        <f t="shared" ref="B87:J87" si="31">B31/$K31</f>
        <v>-269695.86748736427</v>
      </c>
      <c r="C87" s="22">
        <f t="shared" si="31"/>
        <v>-283694.15052794875</v>
      </c>
      <c r="D87" s="22">
        <f t="shared" si="31"/>
        <v>14000.06105189411</v>
      </c>
      <c r="E87" s="22">
        <f t="shared" si="31"/>
        <v>620293.02757343743</v>
      </c>
      <c r="F87" s="22">
        <f t="shared" si="31"/>
        <v>444872.65375569236</v>
      </c>
      <c r="G87" s="22">
        <f t="shared" si="31"/>
        <v>175420.3738177451</v>
      </c>
      <c r="H87" s="22">
        <f t="shared" si="31"/>
        <v>889987.11704949208</v>
      </c>
      <c r="I87" s="22">
        <f t="shared" si="31"/>
        <v>728566.80428364116</v>
      </c>
      <c r="J87" s="22">
        <f t="shared" si="31"/>
        <v>161420.31276585098</v>
      </c>
    </row>
    <row r="88" spans="1:10" x14ac:dyDescent="0.2">
      <c r="A88" s="38">
        <v>1988</v>
      </c>
      <c r="B88" s="22">
        <f t="shared" ref="B88:J88" si="32">B32/$K32</f>
        <v>-196808.75999226404</v>
      </c>
      <c r="C88" s="22">
        <f t="shared" si="32"/>
        <v>-218098.2434566787</v>
      </c>
      <c r="D88" s="22">
        <f t="shared" si="32"/>
        <v>21289.483464414647</v>
      </c>
      <c r="E88" s="22">
        <f t="shared" si="32"/>
        <v>740655.16874033003</v>
      </c>
      <c r="F88" s="22">
        <f t="shared" si="32"/>
        <v>550111.45725889632</v>
      </c>
      <c r="G88" s="22">
        <f t="shared" si="32"/>
        <v>190543.71148143371</v>
      </c>
      <c r="H88" s="22">
        <f t="shared" si="32"/>
        <v>937463.92873259413</v>
      </c>
      <c r="I88" s="22">
        <f t="shared" si="32"/>
        <v>768209.70071557502</v>
      </c>
      <c r="J88" s="22">
        <f t="shared" si="32"/>
        <v>169254.22801701908</v>
      </c>
    </row>
    <row r="89" spans="1:10" x14ac:dyDescent="0.2">
      <c r="A89" s="38">
        <v>1989</v>
      </c>
      <c r="B89" s="22">
        <f t="shared" ref="B89:J89" si="33">B33/$K33</f>
        <v>-154016.43174061435</v>
      </c>
      <c r="C89" s="22">
        <f t="shared" si="33"/>
        <v>-194707.81740614338</v>
      </c>
      <c r="D89" s="22">
        <f t="shared" si="33"/>
        <v>40689.732081911272</v>
      </c>
      <c r="E89" s="22">
        <f t="shared" si="33"/>
        <v>805300.18259385682</v>
      </c>
      <c r="F89" s="22">
        <f t="shared" si="33"/>
        <v>595151.20136518776</v>
      </c>
      <c r="G89" s="22">
        <f t="shared" si="33"/>
        <v>210148.98122866897</v>
      </c>
      <c r="H89" s="22">
        <f t="shared" si="33"/>
        <v>959316.61433447117</v>
      </c>
      <c r="I89" s="22">
        <f t="shared" si="33"/>
        <v>789859.01877133118</v>
      </c>
      <c r="J89" s="22">
        <f t="shared" si="33"/>
        <v>169457.59556313997</v>
      </c>
    </row>
    <row r="90" spans="1:10" x14ac:dyDescent="0.2">
      <c r="A90" s="38">
        <v>1990</v>
      </c>
      <c r="B90" s="22">
        <f t="shared" ref="B90:J90" si="34">B34/$K34</f>
        <v>-128944.4799162241</v>
      </c>
      <c r="C90" s="22">
        <f t="shared" si="34"/>
        <v>-177057.87762734684</v>
      </c>
      <c r="D90" s="22">
        <f t="shared" si="34"/>
        <v>48113.397711122743</v>
      </c>
      <c r="E90" s="22">
        <f t="shared" si="34"/>
        <v>853474.23846211378</v>
      </c>
      <c r="F90" s="22">
        <f t="shared" si="34"/>
        <v>617743.62465405045</v>
      </c>
      <c r="G90" s="22">
        <f t="shared" si="34"/>
        <v>235730.61380806341</v>
      </c>
      <c r="H90" s="22">
        <f t="shared" si="34"/>
        <v>982418.71837833792</v>
      </c>
      <c r="I90" s="22">
        <f t="shared" si="34"/>
        <v>794801.50228139723</v>
      </c>
      <c r="J90" s="22">
        <f t="shared" si="34"/>
        <v>187617.21609694068</v>
      </c>
    </row>
    <row r="91" spans="1:10" x14ac:dyDescent="0.2">
      <c r="A91" s="38">
        <v>1991</v>
      </c>
      <c r="B91" s="22">
        <f t="shared" ref="B91:J91" si="35">B35/$K35</f>
        <v>-48048.757763975154</v>
      </c>
      <c r="C91" s="22">
        <f t="shared" si="35"/>
        <v>-118732.20735785953</v>
      </c>
      <c r="D91" s="22">
        <f t="shared" si="35"/>
        <v>70683.449593884376</v>
      </c>
      <c r="E91" s="22">
        <f t="shared" si="35"/>
        <v>892523.22981366469</v>
      </c>
      <c r="F91" s="22">
        <f t="shared" si="35"/>
        <v>639029.18776875304</v>
      </c>
      <c r="G91" s="22">
        <f t="shared" si="35"/>
        <v>253494.04204491162</v>
      </c>
      <c r="H91" s="22">
        <f t="shared" si="35"/>
        <v>940571.98757763975</v>
      </c>
      <c r="I91" s="22">
        <f t="shared" si="35"/>
        <v>757761.39512661251</v>
      </c>
      <c r="J91" s="22">
        <f t="shared" si="35"/>
        <v>182810.59245102725</v>
      </c>
    </row>
    <row r="92" spans="1:10" x14ac:dyDescent="0.2">
      <c r="A92" s="38">
        <v>1992</v>
      </c>
      <c r="B92" s="22">
        <f t="shared" ref="B92:J92" si="36">B36/$K36</f>
        <v>-59164.360455240356</v>
      </c>
      <c r="C92" s="22">
        <f t="shared" si="36"/>
        <v>-146201.39332427381</v>
      </c>
      <c r="D92" s="22">
        <f t="shared" si="36"/>
        <v>87037.032869033457</v>
      </c>
      <c r="E92" s="22">
        <f t="shared" si="36"/>
        <v>930771.93222354329</v>
      </c>
      <c r="F92" s="22">
        <f t="shared" si="36"/>
        <v>663329.77025649732</v>
      </c>
      <c r="G92" s="22">
        <f t="shared" si="36"/>
        <v>267442.16196704598</v>
      </c>
      <c r="H92" s="22">
        <f t="shared" si="36"/>
        <v>989936.29267878365</v>
      </c>
      <c r="I92" s="22">
        <f t="shared" si="36"/>
        <v>809531.16358077107</v>
      </c>
      <c r="J92" s="22">
        <f t="shared" si="36"/>
        <v>180405.12909801255</v>
      </c>
    </row>
    <row r="93" spans="1:10" x14ac:dyDescent="0.2">
      <c r="A93" s="38">
        <v>1993</v>
      </c>
      <c r="B93" s="22">
        <f t="shared" ref="B93:J93" si="37">B37/$K37</f>
        <v>-103621.83878326995</v>
      </c>
      <c r="C93" s="22">
        <f t="shared" si="37"/>
        <v>-195201.54980988591</v>
      </c>
      <c r="D93" s="22">
        <f t="shared" si="37"/>
        <v>91581.184790874526</v>
      </c>
      <c r="E93" s="22">
        <f t="shared" si="37"/>
        <v>947428.51254752849</v>
      </c>
      <c r="F93" s="22">
        <f t="shared" si="37"/>
        <v>673426.26159695815</v>
      </c>
      <c r="G93" s="22">
        <f t="shared" si="37"/>
        <v>274002.25095057033</v>
      </c>
      <c r="H93" s="22">
        <f t="shared" si="37"/>
        <v>1051050.3513307984</v>
      </c>
      <c r="I93" s="22">
        <f t="shared" si="37"/>
        <v>868627.81140684406</v>
      </c>
      <c r="J93" s="22">
        <f t="shared" si="37"/>
        <v>182422.53992395438</v>
      </c>
    </row>
    <row r="94" spans="1:10" x14ac:dyDescent="0.2">
      <c r="A94" s="38">
        <v>1994</v>
      </c>
      <c r="B94" s="22">
        <f t="shared" ref="B94:J94" si="38">B38/$K38</f>
        <v>-142129.13924050634</v>
      </c>
      <c r="C94" s="22">
        <f t="shared" si="38"/>
        <v>-239300.43037974686</v>
      </c>
      <c r="D94" s="22">
        <f t="shared" si="38"/>
        <v>97171.291139240522</v>
      </c>
      <c r="E94" s="22">
        <f t="shared" si="38"/>
        <v>1014822.2278481014</v>
      </c>
      <c r="F94" s="22">
        <f t="shared" si="38"/>
        <v>725644.63291139249</v>
      </c>
      <c r="G94" s="22">
        <f t="shared" si="38"/>
        <v>289177.59493670886</v>
      </c>
      <c r="H94" s="22">
        <f t="shared" si="38"/>
        <v>1156951.3670886077</v>
      </c>
      <c r="I94" s="22">
        <f t="shared" si="38"/>
        <v>964945.06329113932</v>
      </c>
      <c r="J94" s="22">
        <f t="shared" si="38"/>
        <v>192006.30379746837</v>
      </c>
    </row>
    <row r="95" spans="1:10" x14ac:dyDescent="0.2">
      <c r="A95" s="38">
        <v>1995</v>
      </c>
      <c r="B95" s="22">
        <f t="shared" ref="B95:J95" si="39">B39/$K39</f>
        <v>-136243.40980823807</v>
      </c>
      <c r="C95" s="22">
        <f t="shared" si="39"/>
        <v>-246197.65403283559</v>
      </c>
      <c r="D95" s="22">
        <f t="shared" si="39"/>
        <v>109954.24422459751</v>
      </c>
      <c r="E95" s="22">
        <f t="shared" si="39"/>
        <v>1122904.1499350185</v>
      </c>
      <c r="F95" s="22">
        <f t="shared" si="39"/>
        <v>813078.46006949048</v>
      </c>
      <c r="G95" s="22">
        <f t="shared" si="39"/>
        <v>309825.68986552797</v>
      </c>
      <c r="H95" s="22">
        <f t="shared" si="39"/>
        <v>1259147.5597432565</v>
      </c>
      <c r="I95" s="22">
        <f t="shared" si="39"/>
        <v>1059276.1141023261</v>
      </c>
      <c r="J95" s="22">
        <f t="shared" si="39"/>
        <v>199871.44564093044</v>
      </c>
    </row>
    <row r="96" spans="1:10" x14ac:dyDescent="0.2">
      <c r="A96" s="38">
        <v>1996</v>
      </c>
      <c r="B96" s="22">
        <f t="shared" ref="B96:J96" si="40">B40/$K40</f>
        <v>-144462.81533672818</v>
      </c>
      <c r="C96" s="22">
        <f t="shared" si="40"/>
        <v>-265145.80050271546</v>
      </c>
      <c r="D96" s="22">
        <f t="shared" si="40"/>
        <v>120682.98516598727</v>
      </c>
      <c r="E96" s="22">
        <f t="shared" si="40"/>
        <v>1182192.115181746</v>
      </c>
      <c r="F96" s="22">
        <f t="shared" si="40"/>
        <v>849733.98629905062</v>
      </c>
      <c r="G96" s="22">
        <f t="shared" si="40"/>
        <v>332458.1288826954</v>
      </c>
      <c r="H96" s="22">
        <f t="shared" si="40"/>
        <v>1326654.9305184742</v>
      </c>
      <c r="I96" s="22">
        <f t="shared" si="40"/>
        <v>1114879.7868017661</v>
      </c>
      <c r="J96" s="22">
        <f t="shared" si="40"/>
        <v>211775.14371670812</v>
      </c>
    </row>
    <row r="97" spans="1:10" x14ac:dyDescent="0.2">
      <c r="A97" s="38">
        <v>1997</v>
      </c>
      <c r="B97" s="22">
        <f t="shared" ref="B97:J97" si="41">B41/$K41</f>
        <v>-147777.33904425323</v>
      </c>
      <c r="C97" s="22">
        <f t="shared" si="41"/>
        <v>-270826.1693300553</v>
      </c>
      <c r="D97" s="22">
        <f t="shared" si="41"/>
        <v>123048.83028580209</v>
      </c>
      <c r="E97" s="22">
        <f t="shared" si="41"/>
        <v>1275396.2465427166</v>
      </c>
      <c r="F97" s="22">
        <f t="shared" si="41"/>
        <v>925873.69314689608</v>
      </c>
      <c r="G97" s="22">
        <f t="shared" si="41"/>
        <v>349522.55339582055</v>
      </c>
      <c r="H97" s="22">
        <f t="shared" si="41"/>
        <v>1423173.58558697</v>
      </c>
      <c r="I97" s="22">
        <f t="shared" si="41"/>
        <v>1196699.8624769514</v>
      </c>
      <c r="J97" s="22">
        <f t="shared" si="41"/>
        <v>226473.72311001844</v>
      </c>
    </row>
    <row r="98" spans="1:10" x14ac:dyDescent="0.2">
      <c r="A98" s="38">
        <v>1998</v>
      </c>
      <c r="B98" s="22">
        <f t="shared" ref="B98:J98" si="42">B42/$K42</f>
        <v>-224321.83066477501</v>
      </c>
      <c r="C98" s="22">
        <f t="shared" si="42"/>
        <v>-335147.40056242398</v>
      </c>
      <c r="D98" s="22">
        <f t="shared" si="42"/>
        <v>110825.56989764897</v>
      </c>
      <c r="E98" s="22">
        <f t="shared" si="42"/>
        <v>1259969.3030502636</v>
      </c>
      <c r="F98" s="22">
        <f t="shared" si="42"/>
        <v>905194.0798540737</v>
      </c>
      <c r="G98" s="22">
        <f t="shared" si="42"/>
        <v>354775.22319618968</v>
      </c>
      <c r="H98" s="22">
        <f t="shared" si="42"/>
        <v>1484291.1337150384</v>
      </c>
      <c r="I98" s="22">
        <f t="shared" si="42"/>
        <v>1240341.4804164977</v>
      </c>
      <c r="J98" s="22">
        <f t="shared" si="42"/>
        <v>243949.65329854074</v>
      </c>
    </row>
    <row r="99" spans="1:10" x14ac:dyDescent="0.2">
      <c r="A99" s="38">
        <v>1999</v>
      </c>
      <c r="B99" s="22">
        <f t="shared" ref="B99:J99" si="43">B43/$K43</f>
        <v>-351108.95892395498</v>
      </c>
      <c r="C99" s="22">
        <f t="shared" si="43"/>
        <v>-449110.09803799132</v>
      </c>
      <c r="D99" s="22">
        <f t="shared" si="43"/>
        <v>97999.807920470586</v>
      </c>
      <c r="E99" s="22">
        <f t="shared" si="43"/>
        <v>1287274.8275905135</v>
      </c>
      <c r="F99" s="22">
        <f t="shared" si="43"/>
        <v>929463.30906320643</v>
      </c>
      <c r="G99" s="22">
        <f t="shared" si="43"/>
        <v>357811.51852730702</v>
      </c>
      <c r="H99" s="22">
        <f t="shared" si="43"/>
        <v>1638385.1177080341</v>
      </c>
      <c r="I99" s="22">
        <f t="shared" si="43"/>
        <v>1378573.4071011976</v>
      </c>
      <c r="J99" s="22">
        <f t="shared" si="43"/>
        <v>259811.71060683645</v>
      </c>
    </row>
    <row r="100" spans="1:10" x14ac:dyDescent="0.2">
      <c r="A100" s="38">
        <v>2000</v>
      </c>
      <c r="B100" s="22">
        <f t="shared" ref="B100:J100" si="44">B44/$K44</f>
        <v>-491144.9466974393</v>
      </c>
      <c r="C100" s="22">
        <f t="shared" si="44"/>
        <v>-581743.38791808626</v>
      </c>
      <c r="D100" s="22">
        <f t="shared" si="44"/>
        <v>90598.441220646957</v>
      </c>
      <c r="E100" s="22">
        <f t="shared" si="44"/>
        <v>1396341.88592153</v>
      </c>
      <c r="F100" s="22">
        <f t="shared" si="44"/>
        <v>1021477.4125361762</v>
      </c>
      <c r="G100" s="22">
        <f t="shared" si="44"/>
        <v>374865.77499358903</v>
      </c>
      <c r="H100" s="22">
        <f t="shared" si="44"/>
        <v>1887486.8326189693</v>
      </c>
      <c r="I100" s="22">
        <f t="shared" si="44"/>
        <v>1603219.4988460271</v>
      </c>
      <c r="J100" s="22">
        <f t="shared" si="44"/>
        <v>284267.33377294207</v>
      </c>
    </row>
    <row r="101" spans="1:10" x14ac:dyDescent="0.2">
      <c r="A101" s="38">
        <v>2001</v>
      </c>
      <c r="B101" s="22">
        <f t="shared" ref="B101:J101" si="45">B45/$K45</f>
        <v>-461066.7097629109</v>
      </c>
      <c r="C101" s="22">
        <f t="shared" si="45"/>
        <v>-537635.24675882817</v>
      </c>
      <c r="D101" s="22">
        <f t="shared" si="45"/>
        <v>76568.536995917195</v>
      </c>
      <c r="E101" s="22">
        <f t="shared" si="45"/>
        <v>1282303.1749158369</v>
      </c>
      <c r="F101" s="22">
        <f t="shared" si="45"/>
        <v>930418.49330277194</v>
      </c>
      <c r="G101" s="22">
        <f t="shared" si="45"/>
        <v>351885.95408638346</v>
      </c>
      <c r="H101" s="22">
        <f t="shared" si="45"/>
        <v>1743371.1571520662</v>
      </c>
      <c r="I101" s="22">
        <f t="shared" si="45"/>
        <v>1468053.7400616</v>
      </c>
      <c r="J101" s="22">
        <f t="shared" si="45"/>
        <v>275317.4170904663</v>
      </c>
    </row>
    <row r="102" spans="1:10" x14ac:dyDescent="0.2">
      <c r="A102" s="38">
        <v>2002</v>
      </c>
      <c r="B102" s="22">
        <f t="shared" ref="B102:J102" si="46">B46/$K46</f>
        <v>-524045.98666729371</v>
      </c>
      <c r="C102" s="22">
        <f t="shared" si="46"/>
        <v>-596327.02494885598</v>
      </c>
      <c r="D102" s="22">
        <f t="shared" si="46"/>
        <v>72282.291485409267</v>
      </c>
      <c r="E102" s="22">
        <f t="shared" si="46"/>
        <v>1229241.3362099372</v>
      </c>
      <c r="F102" s="22">
        <f t="shared" si="46"/>
        <v>874033.23782538145</v>
      </c>
      <c r="G102" s="22">
        <f t="shared" si="46"/>
        <v>355208.09838455566</v>
      </c>
      <c r="H102" s="22">
        <f t="shared" si="46"/>
        <v>1753287.3228772308</v>
      </c>
      <c r="I102" s="22">
        <f t="shared" si="46"/>
        <v>1470360.2627742374</v>
      </c>
      <c r="J102" s="22">
        <f t="shared" si="46"/>
        <v>282925.80689914641</v>
      </c>
    </row>
    <row r="103" spans="1:10" x14ac:dyDescent="0.2">
      <c r="A103" s="38">
        <v>2003</v>
      </c>
      <c r="B103" s="22">
        <f t="shared" ref="B103:J103" si="47">B47/$K47</f>
        <v>-602706.40604467806</v>
      </c>
      <c r="C103" s="22">
        <f t="shared" si="47"/>
        <v>-666261.83311432321</v>
      </c>
      <c r="D103" s="22">
        <f t="shared" si="47"/>
        <v>63555.4270696452</v>
      </c>
      <c r="E103" s="22">
        <f t="shared" si="47"/>
        <v>1258056.6294349539</v>
      </c>
      <c r="F103" s="22">
        <f t="shared" si="47"/>
        <v>896685.88699080155</v>
      </c>
      <c r="G103" s="22">
        <f t="shared" si="47"/>
        <v>361370.74244415242</v>
      </c>
      <c r="H103" s="22">
        <f t="shared" si="47"/>
        <v>1860763.035479632</v>
      </c>
      <c r="I103" s="22">
        <f t="shared" si="47"/>
        <v>1562947.7201051246</v>
      </c>
      <c r="J103" s="22">
        <f t="shared" si="47"/>
        <v>297815.31537450722</v>
      </c>
    </row>
    <row r="104" spans="1:10" x14ac:dyDescent="0.2">
      <c r="A104" s="38">
        <v>2004</v>
      </c>
      <c r="B104" s="22">
        <f t="shared" ref="B104:J104" si="48">B48/$K48</f>
        <v>-723376.24231476907</v>
      </c>
      <c r="C104" s="22">
        <f t="shared" si="48"/>
        <v>-796882.58717407892</v>
      </c>
      <c r="D104" s="22">
        <f t="shared" si="48"/>
        <v>73505.148992505492</v>
      </c>
      <c r="E104" s="22">
        <f t="shared" si="48"/>
        <v>1391658.9009558856</v>
      </c>
      <c r="F104" s="22">
        <f t="shared" si="48"/>
        <v>982985.77099133865</v>
      </c>
      <c r="G104" s="22">
        <f t="shared" si="48"/>
        <v>408674.32583135122</v>
      </c>
      <c r="H104" s="22">
        <f t="shared" si="48"/>
        <v>2115036.3391374592</v>
      </c>
      <c r="I104" s="22">
        <f t="shared" si="48"/>
        <v>1779867.1622986132</v>
      </c>
      <c r="J104" s="22">
        <f t="shared" si="48"/>
        <v>335167.98097204143</v>
      </c>
    </row>
    <row r="105" spans="1:10" x14ac:dyDescent="0.2">
      <c r="A105" s="38">
        <v>2005</v>
      </c>
      <c r="B105" s="22">
        <f t="shared" ref="B105:J105" si="49">B49/$K49</f>
        <v>-820260.16958180699</v>
      </c>
      <c r="C105" s="22">
        <f t="shared" si="49"/>
        <v>-908575.14832972793</v>
      </c>
      <c r="D105" s="22">
        <f t="shared" si="49"/>
        <v>88314.978747921006</v>
      </c>
      <c r="E105" s="22">
        <f t="shared" si="49"/>
        <v>1492703.7822178258</v>
      </c>
      <c r="F105" s="22">
        <f t="shared" si="49"/>
        <v>1056370.8486699788</v>
      </c>
      <c r="G105" s="22">
        <f t="shared" si="49"/>
        <v>436332.93354784709</v>
      </c>
      <c r="H105" s="22">
        <f t="shared" si="49"/>
        <v>2312963.951799633</v>
      </c>
      <c r="I105" s="22">
        <f t="shared" si="49"/>
        <v>1964947.1557000142</v>
      </c>
      <c r="J105" s="22">
        <f t="shared" si="49"/>
        <v>348017.95479992608</v>
      </c>
    </row>
    <row r="106" spans="1:10" x14ac:dyDescent="0.2">
      <c r="A106" s="38">
        <v>2006</v>
      </c>
      <c r="B106" s="22">
        <f t="shared" ref="B106:J106" si="50">B50/$K50</f>
        <v>-845812.07587166992</v>
      </c>
      <c r="C106" s="22">
        <f t="shared" si="50"/>
        <v>-942926.58482566604</v>
      </c>
      <c r="D106" s="22">
        <f t="shared" si="50"/>
        <v>97114.508953996075</v>
      </c>
      <c r="E106" s="22">
        <f t="shared" si="50"/>
        <v>1642154.6465860913</v>
      </c>
      <c r="F106" s="22">
        <f t="shared" si="50"/>
        <v>1168452.0401189649</v>
      </c>
      <c r="G106" s="22">
        <f t="shared" si="50"/>
        <v>473702.60646712652</v>
      </c>
      <c r="H106" s="22">
        <f t="shared" si="50"/>
        <v>2487966.7224577614</v>
      </c>
      <c r="I106" s="22">
        <f t="shared" si="50"/>
        <v>2111378.624944631</v>
      </c>
      <c r="J106" s="22">
        <f t="shared" si="50"/>
        <v>376589.22166677215</v>
      </c>
    </row>
    <row r="107" spans="1:10" x14ac:dyDescent="0.2">
      <c r="A107" s="38">
        <v>2007</v>
      </c>
      <c r="B107" s="22">
        <f t="shared" ref="B107:J107" si="51">B51/$K51</f>
        <v>-765534.88827246113</v>
      </c>
      <c r="C107" s="22">
        <f t="shared" si="51"/>
        <v>-900972.68577592855</v>
      </c>
      <c r="D107" s="22">
        <f t="shared" si="51"/>
        <v>135436.70241947914</v>
      </c>
      <c r="E107" s="22">
        <f t="shared" si="51"/>
        <v>1810019.4257975037</v>
      </c>
      <c r="F107" s="22">
        <f t="shared" si="51"/>
        <v>1274245.2041917092</v>
      </c>
      <c r="G107" s="22">
        <f t="shared" si="51"/>
        <v>535775.31668978278</v>
      </c>
      <c r="H107" s="22">
        <f t="shared" si="51"/>
        <v>2575555.4091539532</v>
      </c>
      <c r="I107" s="22">
        <f t="shared" si="51"/>
        <v>2175216.7948836493</v>
      </c>
      <c r="J107" s="22">
        <f t="shared" si="51"/>
        <v>400337.51918631536</v>
      </c>
    </row>
    <row r="108" spans="1:10" x14ac:dyDescent="0.2">
      <c r="A108" s="38">
        <v>2008</v>
      </c>
      <c r="B108" s="22">
        <f t="shared" ref="B108:J108" si="52">B52/$K52</f>
        <v>-754346.9122092789</v>
      </c>
      <c r="C108" s="22">
        <f t="shared" si="52"/>
        <v>-895758.36017171189</v>
      </c>
      <c r="D108" s="22">
        <f t="shared" si="52"/>
        <v>141411.44796243298</v>
      </c>
      <c r="E108" s="22">
        <f t="shared" si="52"/>
        <v>1976711.9581603452</v>
      </c>
      <c r="F108" s="22">
        <f t="shared" si="52"/>
        <v>1404210.1466201781</v>
      </c>
      <c r="G108" s="22">
        <f t="shared" si="52"/>
        <v>572501.81154016685</v>
      </c>
      <c r="H108" s="22">
        <f t="shared" si="52"/>
        <v>2731058.8703696239</v>
      </c>
      <c r="I108" s="22">
        <f t="shared" si="52"/>
        <v>2299969.5808980614</v>
      </c>
      <c r="J108" s="22">
        <f t="shared" si="52"/>
        <v>431090.36357773392</v>
      </c>
    </row>
    <row r="109" spans="1:10" x14ac:dyDescent="0.2">
      <c r="A109" s="38">
        <v>2009</v>
      </c>
      <c r="B109" s="22">
        <f t="shared" ref="B109:J109" si="53">B53/$K53</f>
        <v>-408939.9963</v>
      </c>
      <c r="C109" s="22">
        <f t="shared" si="53"/>
        <v>-544195.245</v>
      </c>
      <c r="D109" s="22">
        <f t="shared" si="53"/>
        <v>135255.2487</v>
      </c>
      <c r="E109" s="22">
        <f t="shared" si="53"/>
        <v>1682189.5233</v>
      </c>
      <c r="F109" s="22">
        <f t="shared" si="53"/>
        <v>1139953.4025000001</v>
      </c>
      <c r="G109" s="22">
        <f t="shared" si="53"/>
        <v>542236.12080000003</v>
      </c>
      <c r="H109" s="22">
        <f t="shared" si="53"/>
        <v>2091129.5196</v>
      </c>
      <c r="I109" s="22">
        <f t="shared" si="53"/>
        <v>1684148.6475</v>
      </c>
      <c r="J109" s="22">
        <f t="shared" si="53"/>
        <v>406980.87209999998</v>
      </c>
    </row>
    <row r="110" spans="1:10" x14ac:dyDescent="0.2">
      <c r="A110" s="38">
        <v>2010</v>
      </c>
      <c r="B110" s="22">
        <f t="shared" ref="B110:J110" si="54">B54/$K54</f>
        <v>-525919.19465275516</v>
      </c>
      <c r="C110" s="22">
        <f t="shared" si="54"/>
        <v>-684709.44897293777</v>
      </c>
      <c r="D110" s="22">
        <f t="shared" si="54"/>
        <v>158790.2543201826</v>
      </c>
      <c r="E110" s="22">
        <f t="shared" si="54"/>
        <v>1942494.8288229541</v>
      </c>
      <c r="F110" s="22">
        <f t="shared" si="54"/>
        <v>1357289.8108901207</v>
      </c>
      <c r="G110" s="22">
        <f t="shared" si="54"/>
        <v>585206.07107923052</v>
      </c>
      <c r="H110" s="22">
        <f t="shared" si="54"/>
        <v>2468414.0234757094</v>
      </c>
      <c r="I110" s="22">
        <f t="shared" si="54"/>
        <v>2041998.2067166613</v>
      </c>
      <c r="J110" s="22">
        <f t="shared" si="54"/>
        <v>426415.81675904797</v>
      </c>
    </row>
    <row r="111" spans="1:10" x14ac:dyDescent="0.2">
      <c r="A111" s="38">
        <v>2011</v>
      </c>
      <c r="B111" s="22">
        <f t="shared" ref="B111:J111" si="55">B55/$K55</f>
        <v>-575135.05382804095</v>
      </c>
      <c r="C111" s="22">
        <f t="shared" si="55"/>
        <v>-768590.54845492693</v>
      </c>
      <c r="D111" s="22">
        <f t="shared" si="55"/>
        <v>193455.49462688592</v>
      </c>
      <c r="E111" s="22">
        <f t="shared" si="55"/>
        <v>2182249.9903099835</v>
      </c>
      <c r="F111" s="22">
        <f t="shared" si="55"/>
        <v>1545005.0026647546</v>
      </c>
      <c r="G111" s="22">
        <f t="shared" si="55"/>
        <v>637246.02050407464</v>
      </c>
      <c r="H111" s="22">
        <f t="shared" si="55"/>
        <v>2757385.0441380246</v>
      </c>
      <c r="I111" s="22">
        <f t="shared" si="55"/>
        <v>2313594.5182608357</v>
      </c>
      <c r="J111" s="22">
        <f t="shared" si="55"/>
        <v>443790.52587718872</v>
      </c>
    </row>
    <row r="112" spans="1:10" x14ac:dyDescent="0.2">
      <c r="A112" s="38">
        <v>2012</v>
      </c>
      <c r="B112" s="22">
        <f t="shared" ref="B112:J112" si="56">B56/$K56</f>
        <v>-542741.88148797175</v>
      </c>
      <c r="C112" s="22">
        <f t="shared" si="56"/>
        <v>-752688.71307213197</v>
      </c>
      <c r="D112" s="22">
        <f t="shared" si="56"/>
        <v>209946.83158416033</v>
      </c>
      <c r="E112" s="22">
        <f t="shared" si="56"/>
        <v>2244016.8296794347</v>
      </c>
      <c r="F112" s="22">
        <f t="shared" si="56"/>
        <v>1584850.4315155903</v>
      </c>
      <c r="G112" s="22">
        <f t="shared" si="56"/>
        <v>659166.3981638446</v>
      </c>
      <c r="H112" s="22">
        <f t="shared" si="56"/>
        <v>2786757.6960438853</v>
      </c>
      <c r="I112" s="22">
        <f t="shared" si="56"/>
        <v>2337539.1445877221</v>
      </c>
      <c r="J112" s="22">
        <f t="shared" si="56"/>
        <v>449219.56657968421</v>
      </c>
    </row>
    <row r="113" spans="1:10" x14ac:dyDescent="0.2">
      <c r="A113" s="38">
        <v>2013</v>
      </c>
      <c r="B113" s="22">
        <f t="shared" ref="B113:J113" si="57">B57/$K57</f>
        <v>-471532</v>
      </c>
      <c r="C113" s="22">
        <f t="shared" si="57"/>
        <v>-703159</v>
      </c>
      <c r="D113" s="22">
        <f t="shared" si="57"/>
        <v>231627</v>
      </c>
      <c r="E113" s="22">
        <f t="shared" si="57"/>
        <v>2272320</v>
      </c>
      <c r="F113" s="22">
        <f t="shared" si="57"/>
        <v>1590350</v>
      </c>
      <c r="G113" s="22">
        <f t="shared" si="57"/>
        <v>681970</v>
      </c>
      <c r="H113" s="22">
        <f t="shared" si="57"/>
        <v>2743851</v>
      </c>
      <c r="I113" s="22">
        <f t="shared" si="57"/>
        <v>2293508</v>
      </c>
      <c r="J113" s="22">
        <f t="shared" si="57"/>
        <v>450343</v>
      </c>
    </row>
    <row r="114" spans="1:10" x14ac:dyDescent="0.2">
      <c r="A114" s="38"/>
    </row>
    <row r="115" spans="1:10" x14ac:dyDescent="0.2">
      <c r="A115" s="39" t="s">
        <v>696</v>
      </c>
    </row>
    <row r="116" spans="1:10" x14ac:dyDescent="0.2">
      <c r="A116" s="38">
        <v>1960</v>
      </c>
      <c r="B116" s="22">
        <f t="shared" ref="B116:J116" si="58">B4/$K4/($L4/1000000)</f>
        <v>118.77001404624069</v>
      </c>
      <c r="C116" s="22">
        <f t="shared" si="58"/>
        <v>165.62796713631968</v>
      </c>
      <c r="D116" s="22">
        <f t="shared" si="58"/>
        <v>-46.857953090078993</v>
      </c>
      <c r="E116" s="22">
        <f t="shared" si="58"/>
        <v>878.24805141376385</v>
      </c>
      <c r="F116" s="22">
        <f t="shared" si="58"/>
        <v>665.28813455206091</v>
      </c>
      <c r="G116" s="22">
        <f t="shared" si="58"/>
        <v>212.95991686170296</v>
      </c>
      <c r="H116" s="22">
        <f t="shared" si="58"/>
        <v>759.47803736752314</v>
      </c>
      <c r="I116" s="22">
        <f t="shared" si="58"/>
        <v>499.66016741574117</v>
      </c>
      <c r="J116" s="22">
        <f t="shared" si="58"/>
        <v>259.81786995178192</v>
      </c>
    </row>
    <row r="117" spans="1:10" x14ac:dyDescent="0.2">
      <c r="A117" s="38">
        <v>1961</v>
      </c>
      <c r="B117" s="22">
        <f t="shared" ref="B117:J117" si="59">B5/$K5/($L5/1000000)</f>
        <v>138.17347414599487</v>
      </c>
      <c r="C117" s="22">
        <f t="shared" si="59"/>
        <v>183.49569117219008</v>
      </c>
      <c r="D117" s="22">
        <f t="shared" si="59"/>
        <v>-45.322217026195219</v>
      </c>
      <c r="E117" s="22">
        <f t="shared" si="59"/>
        <v>869.65297684784321</v>
      </c>
      <c r="F117" s="22">
        <f t="shared" si="59"/>
        <v>662.31042148454469</v>
      </c>
      <c r="G117" s="22">
        <f t="shared" si="59"/>
        <v>207.34255536329863</v>
      </c>
      <c r="H117" s="22">
        <f t="shared" si="59"/>
        <v>731.47950270184833</v>
      </c>
      <c r="I117" s="22">
        <f t="shared" si="59"/>
        <v>478.81473031235458</v>
      </c>
      <c r="J117" s="22">
        <f t="shared" si="59"/>
        <v>252.66477238949383</v>
      </c>
    </row>
    <row r="118" spans="1:10" x14ac:dyDescent="0.2">
      <c r="A118" s="38">
        <v>1962</v>
      </c>
      <c r="B118" s="22">
        <f t="shared" ref="B118:J118" si="60">B6/$K6/($L6/1000000)</f>
        <v>108.02330198963797</v>
      </c>
      <c r="C118" s="22">
        <f t="shared" si="60"/>
        <v>144.9179075059802</v>
      </c>
      <c r="D118" s="22">
        <f t="shared" si="60"/>
        <v>-36.894605516342224</v>
      </c>
      <c r="E118" s="22">
        <f t="shared" si="60"/>
        <v>888.61186283582902</v>
      </c>
      <c r="F118" s="22">
        <f t="shared" si="60"/>
        <v>666.12232600791287</v>
      </c>
      <c r="G118" s="22">
        <f t="shared" si="60"/>
        <v>222.48953682791603</v>
      </c>
      <c r="H118" s="22">
        <f t="shared" si="60"/>
        <v>780.58856084619094</v>
      </c>
      <c r="I118" s="22">
        <f t="shared" si="60"/>
        <v>521.20441850193276</v>
      </c>
      <c r="J118" s="22">
        <f t="shared" si="60"/>
        <v>259.38414234425829</v>
      </c>
    </row>
    <row r="119" spans="1:10" x14ac:dyDescent="0.2">
      <c r="A119" s="38">
        <v>1963</v>
      </c>
      <c r="B119" s="22">
        <f t="shared" ref="B119:J119" si="61">B7/$K7/($L7/1000000)</f>
        <v>131.53482812452583</v>
      </c>
      <c r="C119" s="22">
        <f t="shared" si="61"/>
        <v>163.21566321200072</v>
      </c>
      <c r="D119" s="22">
        <f t="shared" si="61"/>
        <v>-31.680835087474868</v>
      </c>
      <c r="E119" s="22">
        <f t="shared" si="61"/>
        <v>925.43031093787545</v>
      </c>
      <c r="F119" s="22">
        <f t="shared" si="61"/>
        <v>695.85360854856049</v>
      </c>
      <c r="G119" s="22">
        <f t="shared" si="61"/>
        <v>229.57670238931493</v>
      </c>
      <c r="H119" s="22">
        <f t="shared" si="61"/>
        <v>793.89548281334953</v>
      </c>
      <c r="I119" s="22">
        <f t="shared" si="61"/>
        <v>532.63794533655971</v>
      </c>
      <c r="J119" s="22">
        <f t="shared" si="61"/>
        <v>261.25753747678976</v>
      </c>
    </row>
    <row r="120" spans="1:10" x14ac:dyDescent="0.2">
      <c r="A120" s="38">
        <v>1964</v>
      </c>
      <c r="B120" s="22">
        <f t="shared" ref="B120:J120" si="62">B8/$K8/($L8/1000000)</f>
        <v>182.73184092185912</v>
      </c>
      <c r="C120" s="22">
        <f t="shared" si="62"/>
        <v>206.36985222676248</v>
      </c>
      <c r="D120" s="22">
        <f t="shared" si="62"/>
        <v>-23.638011304903397</v>
      </c>
      <c r="E120" s="22">
        <f t="shared" si="62"/>
        <v>1011.7008150408011</v>
      </c>
      <c r="F120" s="22">
        <f t="shared" si="62"/>
        <v>773.80349972572719</v>
      </c>
      <c r="G120" s="22">
        <f t="shared" si="62"/>
        <v>237.89731531507397</v>
      </c>
      <c r="H120" s="22">
        <f t="shared" si="62"/>
        <v>828.9689741189419</v>
      </c>
      <c r="I120" s="22">
        <f t="shared" si="62"/>
        <v>567.43364749896466</v>
      </c>
      <c r="J120" s="22">
        <f t="shared" si="62"/>
        <v>261.53532661997735</v>
      </c>
    </row>
    <row r="121" spans="1:10" x14ac:dyDescent="0.2">
      <c r="A121" s="38">
        <v>1965</v>
      </c>
      <c r="B121" s="22">
        <f t="shared" ref="B121:J121" si="63">B9/$K9/($L9/1000000)</f>
        <v>137.27074039024831</v>
      </c>
      <c r="C121" s="22">
        <f t="shared" si="63"/>
        <v>145.71771776846469</v>
      </c>
      <c r="D121" s="22">
        <f t="shared" si="63"/>
        <v>-8.4469773782163937</v>
      </c>
      <c r="E121" s="22">
        <f t="shared" si="63"/>
        <v>1038.5073058897751</v>
      </c>
      <c r="F121" s="22">
        <f t="shared" si="63"/>
        <v>778.79954148078059</v>
      </c>
      <c r="G121" s="22">
        <f t="shared" si="63"/>
        <v>259.70776440899465</v>
      </c>
      <c r="H121" s="22">
        <f t="shared" si="63"/>
        <v>901.23656549952682</v>
      </c>
      <c r="I121" s="22">
        <f t="shared" si="63"/>
        <v>633.08182371231578</v>
      </c>
      <c r="J121" s="22">
        <f t="shared" si="63"/>
        <v>268.15474178721104</v>
      </c>
    </row>
    <row r="122" spans="1:10" x14ac:dyDescent="0.2">
      <c r="A122" s="38">
        <v>1966</v>
      </c>
      <c r="B122" s="22">
        <f t="shared" ref="B122:J122" si="64">B10/$K10/($L10/1000000)</f>
        <v>83.25896858950982</v>
      </c>
      <c r="C122" s="22">
        <f t="shared" si="64"/>
        <v>108.13184181904015</v>
      </c>
      <c r="D122" s="22">
        <f t="shared" si="64"/>
        <v>-24.87287322953032</v>
      </c>
      <c r="E122" s="22">
        <f t="shared" si="64"/>
        <v>1102.7351518595642</v>
      </c>
      <c r="F122" s="22">
        <f t="shared" si="64"/>
        <v>830.32336487190628</v>
      </c>
      <c r="G122" s="22">
        <f t="shared" si="64"/>
        <v>272.41178698765782</v>
      </c>
      <c r="H122" s="22">
        <f t="shared" si="64"/>
        <v>1019.4761832700543</v>
      </c>
      <c r="I122" s="22">
        <f t="shared" si="64"/>
        <v>722.19152305286616</v>
      </c>
      <c r="J122" s="22">
        <f t="shared" si="64"/>
        <v>297.28466021718816</v>
      </c>
    </row>
    <row r="123" spans="1:10" x14ac:dyDescent="0.2">
      <c r="A123" s="38">
        <v>1967</v>
      </c>
      <c r="B123" s="22">
        <f t="shared" ref="B123:J123" si="65">B11/$K11/($L11/1000000)</f>
        <v>71.005248609023482</v>
      </c>
      <c r="C123" s="22">
        <f t="shared" si="65"/>
        <v>103.61749028966561</v>
      </c>
      <c r="D123" s="22">
        <f t="shared" si="65"/>
        <v>-32.612241680642121</v>
      </c>
      <c r="E123" s="22">
        <f t="shared" si="65"/>
        <v>1127.0583489849339</v>
      </c>
      <c r="F123" s="22">
        <f t="shared" si="65"/>
        <v>836.19314663760133</v>
      </c>
      <c r="G123" s="22">
        <f t="shared" si="65"/>
        <v>290.8652023473324</v>
      </c>
      <c r="H123" s="22">
        <f t="shared" si="65"/>
        <v>1056.0531003759104</v>
      </c>
      <c r="I123" s="22">
        <f t="shared" si="65"/>
        <v>732.57565634793582</v>
      </c>
      <c r="J123" s="22">
        <f t="shared" si="65"/>
        <v>323.47744402797451</v>
      </c>
    </row>
    <row r="124" spans="1:10" x14ac:dyDescent="0.2">
      <c r="A124" s="38">
        <v>1968</v>
      </c>
      <c r="B124" s="22">
        <f t="shared" ref="B124:J124" si="66">B12/$K12/($L12/1000000)</f>
        <v>6.4753920241090199</v>
      </c>
      <c r="C124" s="22">
        <f t="shared" si="66"/>
        <v>16.44749574123691</v>
      </c>
      <c r="D124" s="22">
        <f t="shared" si="66"/>
        <v>-9.9721037171278901</v>
      </c>
      <c r="E124" s="22">
        <f t="shared" si="66"/>
        <v>1179.6351158159885</v>
      </c>
      <c r="F124" s="22">
        <f t="shared" si="66"/>
        <v>870.96612881075953</v>
      </c>
      <c r="G124" s="22">
        <f t="shared" si="66"/>
        <v>308.66898700522876</v>
      </c>
      <c r="H124" s="22">
        <f t="shared" si="66"/>
        <v>1173.1597237918793</v>
      </c>
      <c r="I124" s="22">
        <f t="shared" si="66"/>
        <v>854.51863306952271</v>
      </c>
      <c r="J124" s="22">
        <f t="shared" si="66"/>
        <v>318.64109072235664</v>
      </c>
    </row>
    <row r="125" spans="1:10" x14ac:dyDescent="0.2">
      <c r="A125" s="38">
        <v>1969</v>
      </c>
      <c r="B125" s="22">
        <f t="shared" ref="B125:J125" si="67">B13/$K13/($L13/1000000)</f>
        <v>2.2243329477468818</v>
      </c>
      <c r="C125" s="22">
        <f t="shared" si="67"/>
        <v>14.837034058047886</v>
      </c>
      <c r="D125" s="22">
        <f t="shared" si="67"/>
        <v>-12.612701110301002</v>
      </c>
      <c r="E125" s="22">
        <f t="shared" si="67"/>
        <v>1203.0952493197972</v>
      </c>
      <c r="F125" s="22">
        <f t="shared" si="67"/>
        <v>890.07538416763703</v>
      </c>
      <c r="G125" s="22">
        <f t="shared" si="67"/>
        <v>313.01986515216015</v>
      </c>
      <c r="H125" s="22">
        <f t="shared" si="67"/>
        <v>1200.8709163720503</v>
      </c>
      <c r="I125" s="22">
        <f t="shared" si="67"/>
        <v>875.23835010958919</v>
      </c>
      <c r="J125" s="22">
        <f t="shared" si="67"/>
        <v>325.63256626246113</v>
      </c>
    </row>
    <row r="126" spans="1:10" x14ac:dyDescent="0.2">
      <c r="A126" s="38">
        <v>1970</v>
      </c>
      <c r="B126" s="22">
        <f t="shared" ref="B126:J126" si="68">B14/$K14/($L14/1000000)</f>
        <v>51.693845569624067</v>
      </c>
      <c r="C126" s="22">
        <f t="shared" si="68"/>
        <v>59.697905952853354</v>
      </c>
      <c r="D126" s="22">
        <f t="shared" si="68"/>
        <v>-8.0040603832292803</v>
      </c>
      <c r="E126" s="22">
        <f t="shared" si="68"/>
        <v>1298.997077667927</v>
      </c>
      <c r="F126" s="22">
        <f t="shared" si="68"/>
        <v>973.99553127611557</v>
      </c>
      <c r="G126" s="22">
        <f t="shared" si="68"/>
        <v>325.0015463918113</v>
      </c>
      <c r="H126" s="22">
        <f t="shared" si="68"/>
        <v>1247.3032320983027</v>
      </c>
      <c r="I126" s="22">
        <f t="shared" si="68"/>
        <v>914.29762532326231</v>
      </c>
      <c r="J126" s="22">
        <f t="shared" si="68"/>
        <v>333.00560677504058</v>
      </c>
    </row>
    <row r="127" spans="1:10" x14ac:dyDescent="0.2">
      <c r="A127" s="38">
        <v>1971</v>
      </c>
      <c r="B127" s="22">
        <f t="shared" ref="B127:J127" si="69">B15/$K15/($L15/1000000)</f>
        <v>-28.001470085577502</v>
      </c>
      <c r="C127" s="22">
        <f t="shared" si="69"/>
        <v>-48.604702299082305</v>
      </c>
      <c r="D127" s="22">
        <f t="shared" si="69"/>
        <v>20.603232213504796</v>
      </c>
      <c r="E127" s="22">
        <f t="shared" si="69"/>
        <v>1283.4437252665198</v>
      </c>
      <c r="F127" s="22">
        <f t="shared" si="69"/>
        <v>931.64030924510905</v>
      </c>
      <c r="G127" s="22">
        <f t="shared" si="69"/>
        <v>351.80341602141073</v>
      </c>
      <c r="H127" s="22">
        <f t="shared" si="69"/>
        <v>1311.4451953520972</v>
      </c>
      <c r="I127" s="22">
        <f t="shared" si="69"/>
        <v>980.24501154419124</v>
      </c>
      <c r="J127" s="22">
        <f t="shared" si="69"/>
        <v>331.20018380790594</v>
      </c>
    </row>
    <row r="128" spans="1:10" x14ac:dyDescent="0.2">
      <c r="A128" s="38">
        <v>1972</v>
      </c>
      <c r="B128" s="22">
        <f t="shared" ref="B128:J128" si="70">B16/$K16/($L16/1000000)</f>
        <v>-110.86917909778288</v>
      </c>
      <c r="C128" s="22">
        <f t="shared" si="70"/>
        <v>-130.68834339360188</v>
      </c>
      <c r="D128" s="22">
        <f t="shared" si="70"/>
        <v>19.819164295818986</v>
      </c>
      <c r="E128" s="22">
        <f t="shared" si="70"/>
        <v>1369.2537125319052</v>
      </c>
      <c r="F128" s="22">
        <f t="shared" si="70"/>
        <v>1005.8480494263488</v>
      </c>
      <c r="G128" s="22">
        <f t="shared" si="70"/>
        <v>363.40566310555653</v>
      </c>
      <c r="H128" s="22">
        <f t="shared" si="70"/>
        <v>1480.1228916296882</v>
      </c>
      <c r="I128" s="22">
        <f t="shared" si="70"/>
        <v>1136.5363928199506</v>
      </c>
      <c r="J128" s="22">
        <f t="shared" si="70"/>
        <v>343.58649880973758</v>
      </c>
    </row>
    <row r="129" spans="1:10" x14ac:dyDescent="0.2">
      <c r="A129" s="38">
        <v>1973</v>
      </c>
      <c r="B129" s="22">
        <f t="shared" ref="B129:J129" si="71">B17/$K17/($L17/1000000)</f>
        <v>36.343370112692476</v>
      </c>
      <c r="C129" s="22">
        <f t="shared" si="71"/>
        <v>17.425689564559388</v>
      </c>
      <c r="D129" s="22">
        <f t="shared" si="71"/>
        <v>18.917680548133081</v>
      </c>
      <c r="E129" s="22">
        <f t="shared" si="71"/>
        <v>1745.2851451696245</v>
      </c>
      <c r="F129" s="22">
        <f t="shared" si="71"/>
        <v>1365.9368735512469</v>
      </c>
      <c r="G129" s="22">
        <f t="shared" si="71"/>
        <v>379.3482716183774</v>
      </c>
      <c r="H129" s="22">
        <f t="shared" si="71"/>
        <v>1708.9417750569319</v>
      </c>
      <c r="I129" s="22">
        <f t="shared" si="71"/>
        <v>1348.5111839866877</v>
      </c>
      <c r="J129" s="22">
        <f t="shared" si="71"/>
        <v>360.4305910702443</v>
      </c>
    </row>
    <row r="130" spans="1:10" x14ac:dyDescent="0.2">
      <c r="A130" s="38">
        <v>1974</v>
      </c>
      <c r="B130" s="22">
        <f t="shared" ref="B130:J130" si="72">B18/$K18/($L18/1000000)</f>
        <v>-74.648645159940969</v>
      </c>
      <c r="C130" s="22">
        <f t="shared" si="72"/>
        <v>-95.723454834725146</v>
      </c>
      <c r="D130" s="22">
        <f t="shared" si="72"/>
        <v>21.07480967478417</v>
      </c>
      <c r="E130" s="22">
        <f t="shared" si="72"/>
        <v>2102.2122650597212</v>
      </c>
      <c r="F130" s="22">
        <f t="shared" si="72"/>
        <v>1709.389636872387</v>
      </c>
      <c r="G130" s="22">
        <f t="shared" si="72"/>
        <v>392.82262818733437</v>
      </c>
      <c r="H130" s="22">
        <f t="shared" si="72"/>
        <v>2176.8609102196619</v>
      </c>
      <c r="I130" s="22">
        <f t="shared" si="72"/>
        <v>1805.1130917071121</v>
      </c>
      <c r="J130" s="22">
        <f t="shared" si="72"/>
        <v>371.74781851255017</v>
      </c>
    </row>
    <row r="131" spans="1:10" x14ac:dyDescent="0.2">
      <c r="A131" s="38">
        <v>1975</v>
      </c>
      <c r="B131" s="22">
        <f t="shared" ref="B131:J131" si="73">B19/$K19/($L19/1000000)</f>
        <v>195.46002969309222</v>
      </c>
      <c r="C131" s="22">
        <f t="shared" si="73"/>
        <v>140.29189328906804</v>
      </c>
      <c r="D131" s="22">
        <f t="shared" si="73"/>
        <v>55.168136404024168</v>
      </c>
      <c r="E131" s="22">
        <f t="shared" si="73"/>
        <v>2089.2508897822177</v>
      </c>
      <c r="F131" s="22">
        <f t="shared" si="73"/>
        <v>1687.4736907266897</v>
      </c>
      <c r="G131" s="22">
        <f t="shared" si="73"/>
        <v>401.77719905552823</v>
      </c>
      <c r="H131" s="22">
        <f t="shared" si="73"/>
        <v>1893.7908600891255</v>
      </c>
      <c r="I131" s="22">
        <f t="shared" si="73"/>
        <v>1547.1817974376218</v>
      </c>
      <c r="J131" s="22">
        <f t="shared" si="73"/>
        <v>346.60906265150408</v>
      </c>
    </row>
    <row r="132" spans="1:10" x14ac:dyDescent="0.2">
      <c r="A132" s="38">
        <v>1976</v>
      </c>
      <c r="B132" s="22">
        <f t="shared" ref="B132:J132" si="74">B20/$K20/($L20/1000000)</f>
        <v>-89.974381845841435</v>
      </c>
      <c r="C132" s="22">
        <f t="shared" si="74"/>
        <v>-140.28725140481987</v>
      </c>
      <c r="D132" s="22">
        <f t="shared" si="74"/>
        <v>50.31286955897842</v>
      </c>
      <c r="E132" s="22">
        <f t="shared" si="74"/>
        <v>2111.2765339544735</v>
      </c>
      <c r="F132" s="22">
        <f t="shared" si="74"/>
        <v>1697.4860974845569</v>
      </c>
      <c r="G132" s="22">
        <f t="shared" si="74"/>
        <v>413.7904364699163</v>
      </c>
      <c r="H132" s="22">
        <f t="shared" si="74"/>
        <v>2201.2509158003149</v>
      </c>
      <c r="I132" s="22">
        <f t="shared" si="74"/>
        <v>1837.7733488893768</v>
      </c>
      <c r="J132" s="22">
        <f t="shared" si="74"/>
        <v>363.47756691093792</v>
      </c>
    </row>
    <row r="133" spans="1:10" x14ac:dyDescent="0.2">
      <c r="A133" s="38">
        <v>1977</v>
      </c>
      <c r="B133" s="22">
        <f t="shared" ref="B133:J133" si="75">B21/$K21/($L21/1000000)</f>
        <v>-375.71577230426232</v>
      </c>
      <c r="C133" s="22">
        <f t="shared" si="75"/>
        <v>-428.73739546031788</v>
      </c>
      <c r="D133" s="22">
        <f t="shared" si="75"/>
        <v>53.021623156055519</v>
      </c>
      <c r="E133" s="22">
        <f t="shared" si="75"/>
        <v>2100.1940775787807</v>
      </c>
      <c r="F133" s="22">
        <f t="shared" si="75"/>
        <v>1666.0235170928488</v>
      </c>
      <c r="G133" s="22">
        <f t="shared" si="75"/>
        <v>434.17056048593184</v>
      </c>
      <c r="H133" s="22">
        <f t="shared" si="75"/>
        <v>2475.9098498830431</v>
      </c>
      <c r="I133" s="22">
        <f t="shared" si="75"/>
        <v>2094.7609125531667</v>
      </c>
      <c r="J133" s="22">
        <f t="shared" si="75"/>
        <v>381.14893732987633</v>
      </c>
    </row>
    <row r="134" spans="1:10" x14ac:dyDescent="0.2">
      <c r="A134" s="38">
        <v>1978</v>
      </c>
      <c r="B134" s="22">
        <f t="shared" ref="B134:J134" si="76">B22/$K22/($L22/1000000)</f>
        <v>-379.45808793514101</v>
      </c>
      <c r="C134" s="22">
        <f t="shared" si="76"/>
        <v>-432.54626715638642</v>
      </c>
      <c r="D134" s="22">
        <f t="shared" si="76"/>
        <v>53.088179221245412</v>
      </c>
      <c r="E134" s="22">
        <f t="shared" si="76"/>
        <v>2274.8361292239138</v>
      </c>
      <c r="F134" s="22">
        <f t="shared" si="76"/>
        <v>1811.3600054895392</v>
      </c>
      <c r="G134" s="22">
        <f t="shared" si="76"/>
        <v>463.47612373437426</v>
      </c>
      <c r="H134" s="22">
        <f t="shared" si="76"/>
        <v>2654.2942171590548</v>
      </c>
      <c r="I134" s="22">
        <f t="shared" si="76"/>
        <v>2243.9062726459256</v>
      </c>
      <c r="J134" s="22">
        <f t="shared" si="76"/>
        <v>410.38794451312884</v>
      </c>
    </row>
    <row r="135" spans="1:10" x14ac:dyDescent="0.2">
      <c r="A135" s="38">
        <v>1979</v>
      </c>
      <c r="B135" s="22">
        <f t="shared" ref="B135:J135" si="77">B23/$K23/($L23/1000000)</f>
        <v>-286.12554089755059</v>
      </c>
      <c r="C135" s="22">
        <f t="shared" si="77"/>
        <v>-321.10355837425908</v>
      </c>
      <c r="D135" s="22">
        <f t="shared" si="77"/>
        <v>34.978017476708509</v>
      </c>
      <c r="E135" s="22">
        <f t="shared" si="77"/>
        <v>2610.6087362877638</v>
      </c>
      <c r="F135" s="22">
        <f t="shared" si="77"/>
        <v>2148.288566562318</v>
      </c>
      <c r="G135" s="22">
        <f t="shared" si="77"/>
        <v>462.32016972544591</v>
      </c>
      <c r="H135" s="22">
        <f t="shared" si="77"/>
        <v>2896.7342771853141</v>
      </c>
      <c r="I135" s="22">
        <f t="shared" si="77"/>
        <v>2469.3921249365771</v>
      </c>
      <c r="J135" s="22">
        <f t="shared" si="77"/>
        <v>427.34215224873742</v>
      </c>
    </row>
    <row r="136" spans="1:10" x14ac:dyDescent="0.2">
      <c r="A136" s="38">
        <v>1980</v>
      </c>
      <c r="B136" s="22">
        <f t="shared" ref="B136:J136" si="78">B24/$K24/($L24/1000000)</f>
        <v>-204.92354329355271</v>
      </c>
      <c r="C136" s="22">
        <f t="shared" si="78"/>
        <v>-269.26110959888672</v>
      </c>
      <c r="D136" s="22">
        <f t="shared" si="78"/>
        <v>64.337566305333993</v>
      </c>
      <c r="E136" s="22">
        <f t="shared" si="78"/>
        <v>2870.3656653609319</v>
      </c>
      <c r="F136" s="22">
        <f t="shared" si="78"/>
        <v>2367.9138755902095</v>
      </c>
      <c r="G136" s="22">
        <f t="shared" si="78"/>
        <v>502.4517897707226</v>
      </c>
      <c r="H136" s="22">
        <f t="shared" si="78"/>
        <v>3075.2892086544848</v>
      </c>
      <c r="I136" s="22">
        <f t="shared" si="78"/>
        <v>2637.1749851890963</v>
      </c>
      <c r="J136" s="22">
        <f t="shared" si="78"/>
        <v>438.11422346538853</v>
      </c>
    </row>
    <row r="137" spans="1:10" x14ac:dyDescent="0.2">
      <c r="A137" s="38">
        <v>1981</v>
      </c>
      <c r="B137" s="22">
        <f t="shared" ref="B137:J137" si="79">B25/$K25/($L25/1000000)</f>
        <v>-154.65940956277876</v>
      </c>
      <c r="C137" s="22">
        <f t="shared" si="79"/>
        <v>-267.99533973396916</v>
      </c>
      <c r="D137" s="22">
        <f t="shared" si="79"/>
        <v>113.3359301711904</v>
      </c>
      <c r="E137" s="22">
        <f t="shared" si="79"/>
        <v>2815.4477403204883</v>
      </c>
      <c r="F137" s="22">
        <f t="shared" si="79"/>
        <v>2266.9481251792809</v>
      </c>
      <c r="G137" s="22">
        <f t="shared" si="79"/>
        <v>548.49961514120776</v>
      </c>
      <c r="H137" s="22">
        <f t="shared" si="79"/>
        <v>2970.1071498832671</v>
      </c>
      <c r="I137" s="22">
        <f t="shared" si="79"/>
        <v>2534.9434649132495</v>
      </c>
      <c r="J137" s="22">
        <f t="shared" si="79"/>
        <v>435.16368497001741</v>
      </c>
    </row>
    <row r="138" spans="1:10" x14ac:dyDescent="0.2">
      <c r="A138" s="38">
        <v>1982</v>
      </c>
      <c r="B138" s="22">
        <f t="shared" ref="B138:J138" si="80">B26/$K26/($L26/1000000)</f>
        <v>-215.4518704190406</v>
      </c>
      <c r="C138" s="22">
        <f t="shared" si="80"/>
        <v>-325.41652145382909</v>
      </c>
      <c r="D138" s="22">
        <f t="shared" si="80"/>
        <v>109.96465103478852</v>
      </c>
      <c r="E138" s="22">
        <f t="shared" si="80"/>
        <v>2454.881230611652</v>
      </c>
      <c r="F138" s="22">
        <f t="shared" si="80"/>
        <v>1883.3486753631955</v>
      </c>
      <c r="G138" s="22">
        <f t="shared" si="80"/>
        <v>571.53255524845599</v>
      </c>
      <c r="H138" s="22">
        <f t="shared" si="80"/>
        <v>2670.3241818441375</v>
      </c>
      <c r="I138" s="22">
        <f t="shared" si="80"/>
        <v>2208.7651968170248</v>
      </c>
      <c r="J138" s="22">
        <f t="shared" si="80"/>
        <v>461.55898502711261</v>
      </c>
    </row>
    <row r="139" spans="1:10" x14ac:dyDescent="0.2">
      <c r="A139" s="38">
        <v>1983</v>
      </c>
      <c r="B139" s="22">
        <f t="shared" ref="B139:J139" si="81">B27/$K27/($L27/1000000)</f>
        <v>-491.1515247132412</v>
      </c>
      <c r="C139" s="22">
        <f t="shared" si="81"/>
        <v>-570.52035957047985</v>
      </c>
      <c r="D139" s="22">
        <f t="shared" si="81"/>
        <v>79.368834857238667</v>
      </c>
      <c r="E139" s="22">
        <f t="shared" si="81"/>
        <v>2262.5091771312646</v>
      </c>
      <c r="F139" s="22">
        <f t="shared" si="81"/>
        <v>1715.7527054478744</v>
      </c>
      <c r="G139" s="22">
        <f t="shared" si="81"/>
        <v>546.75647168339015</v>
      </c>
      <c r="H139" s="22">
        <f t="shared" si="81"/>
        <v>2753.6692041299752</v>
      </c>
      <c r="I139" s="22">
        <f t="shared" si="81"/>
        <v>2286.2730650183544</v>
      </c>
      <c r="J139" s="22">
        <f t="shared" si="81"/>
        <v>467.39613911162098</v>
      </c>
    </row>
    <row r="140" spans="1:10" x14ac:dyDescent="0.2">
      <c r="A140" s="38">
        <v>1984</v>
      </c>
      <c r="B140" s="22">
        <f t="shared" ref="B140:J140" si="82">B28/$K28/($L28/1000000)</f>
        <v>-887.8743296808492</v>
      </c>
      <c r="C140" s="22">
        <f t="shared" si="82"/>
        <v>-915.71401546187917</v>
      </c>
      <c r="D140" s="22">
        <f t="shared" si="82"/>
        <v>27.839685781029999</v>
      </c>
      <c r="E140" s="22">
        <f t="shared" si="82"/>
        <v>2369.5805534336691</v>
      </c>
      <c r="F140" s="22">
        <f t="shared" si="82"/>
        <v>1790.2546009002349</v>
      </c>
      <c r="G140" s="22">
        <f t="shared" si="82"/>
        <v>579.32595253343356</v>
      </c>
      <c r="H140" s="22">
        <f t="shared" si="82"/>
        <v>3257.454883114518</v>
      </c>
      <c r="I140" s="22">
        <f t="shared" si="82"/>
        <v>2705.9686163621145</v>
      </c>
      <c r="J140" s="22">
        <f t="shared" si="82"/>
        <v>551.48626675240371</v>
      </c>
    </row>
    <row r="141" spans="1:10" x14ac:dyDescent="0.2">
      <c r="A141" s="38">
        <v>1985</v>
      </c>
      <c r="B141" s="22">
        <f t="shared" ref="B141:J141" si="83">B29/$K29/($L29/1000000)</f>
        <v>-952.88690856016194</v>
      </c>
      <c r="C141" s="22">
        <f t="shared" si="83"/>
        <v>-955.17765244109501</v>
      </c>
      <c r="D141" s="22">
        <f t="shared" si="83"/>
        <v>2.2985621194345884</v>
      </c>
      <c r="E141" s="22">
        <f t="shared" si="83"/>
        <v>2260.0182036223009</v>
      </c>
      <c r="F141" s="22">
        <f t="shared" si="83"/>
        <v>1688.0749660466636</v>
      </c>
      <c r="G141" s="22">
        <f t="shared" si="83"/>
        <v>571.94323757563711</v>
      </c>
      <c r="H141" s="22">
        <f t="shared" si="83"/>
        <v>3212.9051121824623</v>
      </c>
      <c r="I141" s="22">
        <f t="shared" si="83"/>
        <v>2643.2526184877584</v>
      </c>
      <c r="J141" s="22">
        <f t="shared" si="83"/>
        <v>569.65249369470394</v>
      </c>
    </row>
    <row r="142" spans="1:10" x14ac:dyDescent="0.2">
      <c r="A142" s="38">
        <v>1986</v>
      </c>
      <c r="B142" s="22">
        <f t="shared" ref="B142:J142" si="84">B30/$K30/($L30/1000000)</f>
        <v>-1051.937365997675</v>
      </c>
      <c r="C142" s="22">
        <f t="shared" si="84"/>
        <v>-1101.6192307981109</v>
      </c>
      <c r="D142" s="22">
        <f t="shared" si="84"/>
        <v>49.681864800435889</v>
      </c>
      <c r="E142" s="22">
        <f t="shared" si="84"/>
        <v>2354.1215940201037</v>
      </c>
      <c r="F142" s="22">
        <f t="shared" si="84"/>
        <v>1695.8805459251955</v>
      </c>
      <c r="G142" s="22">
        <f t="shared" si="84"/>
        <v>658.24104809490859</v>
      </c>
      <c r="H142" s="22">
        <f t="shared" si="84"/>
        <v>3406.0665531501036</v>
      </c>
      <c r="I142" s="22">
        <f t="shared" si="84"/>
        <v>2797.4997767233062</v>
      </c>
      <c r="J142" s="22">
        <f t="shared" si="84"/>
        <v>608.56677642679733</v>
      </c>
    </row>
    <row r="143" spans="1:10" x14ac:dyDescent="0.2">
      <c r="A143" s="38">
        <v>1987</v>
      </c>
      <c r="B143" s="22">
        <f t="shared" ref="B143:J143" si="85">B31/$K31/($L31/1000000)</f>
        <v>-1113.1167272424038</v>
      </c>
      <c r="C143" s="22">
        <f t="shared" si="85"/>
        <v>-1170.8918913571388</v>
      </c>
      <c r="D143" s="22">
        <f t="shared" si="85"/>
        <v>57.782502507230085</v>
      </c>
      <c r="E143" s="22">
        <f t="shared" si="85"/>
        <v>2560.1376514090493</v>
      </c>
      <c r="F143" s="22">
        <f t="shared" si="85"/>
        <v>1836.1245094398053</v>
      </c>
      <c r="G143" s="22">
        <f t="shared" si="85"/>
        <v>724.01314196924409</v>
      </c>
      <c r="H143" s="22">
        <f t="shared" si="85"/>
        <v>3673.2470402589579</v>
      </c>
      <c r="I143" s="22">
        <f t="shared" si="85"/>
        <v>3007.0164007969443</v>
      </c>
      <c r="J143" s="22">
        <f t="shared" si="85"/>
        <v>666.23063946201398</v>
      </c>
    </row>
    <row r="144" spans="1:10" x14ac:dyDescent="0.2">
      <c r="A144" s="38">
        <v>1988</v>
      </c>
      <c r="B144" s="22">
        <f t="shared" ref="B144:J144" si="86">B32/$K32/($L32/1000000)</f>
        <v>-804.9470826975803</v>
      </c>
      <c r="C144" s="22">
        <f t="shared" si="86"/>
        <v>-892.02098940525207</v>
      </c>
      <c r="D144" s="22">
        <f t="shared" si="86"/>
        <v>87.073906707671682</v>
      </c>
      <c r="E144" s="22">
        <f t="shared" si="86"/>
        <v>3029.2768339470617</v>
      </c>
      <c r="F144" s="22">
        <f t="shared" si="86"/>
        <v>2249.953775921706</v>
      </c>
      <c r="G144" s="22">
        <f t="shared" si="86"/>
        <v>779.32305802535575</v>
      </c>
      <c r="H144" s="22">
        <f t="shared" si="86"/>
        <v>3834.2239166446425</v>
      </c>
      <c r="I144" s="22">
        <f t="shared" si="86"/>
        <v>3141.9747653269578</v>
      </c>
      <c r="J144" s="22">
        <f t="shared" si="86"/>
        <v>692.24915131768421</v>
      </c>
    </row>
    <row r="145" spans="1:10" x14ac:dyDescent="0.2">
      <c r="A145" s="38">
        <v>1989</v>
      </c>
      <c r="B145" s="22">
        <f t="shared" ref="B145:J145" si="87">B33/$K33/($L33/1000000)</f>
        <v>-624.00501262666796</v>
      </c>
      <c r="C145" s="22">
        <f t="shared" si="87"/>
        <v>-788.86812715965607</v>
      </c>
      <c r="D145" s="22">
        <f t="shared" si="87"/>
        <v>164.85641495908806</v>
      </c>
      <c r="E145" s="22">
        <f t="shared" si="87"/>
        <v>3262.7125880570875</v>
      </c>
      <c r="F145" s="22">
        <f t="shared" si="87"/>
        <v>2411.2838398185527</v>
      </c>
      <c r="G145" s="22">
        <f t="shared" si="87"/>
        <v>851.42874823853458</v>
      </c>
      <c r="H145" s="22">
        <f t="shared" si="87"/>
        <v>3886.7176006837553</v>
      </c>
      <c r="I145" s="22">
        <f t="shared" si="87"/>
        <v>3200.1519669782087</v>
      </c>
      <c r="J145" s="22">
        <f t="shared" si="87"/>
        <v>686.56563370554659</v>
      </c>
    </row>
    <row r="146" spans="1:10" x14ac:dyDescent="0.2">
      <c r="A146" s="38">
        <v>1990</v>
      </c>
      <c r="B146" s="22">
        <f t="shared" ref="B146:J146" si="88">B34/$K34/($L34/1000000)</f>
        <v>-516.55727235021106</v>
      </c>
      <c r="C146" s="22">
        <f t="shared" si="88"/>
        <v>-709.30166514085863</v>
      </c>
      <c r="D146" s="22">
        <f t="shared" si="88"/>
        <v>192.74439279064751</v>
      </c>
      <c r="E146" s="22">
        <f t="shared" si="88"/>
        <v>3419.0554332189918</v>
      </c>
      <c r="F146" s="22">
        <f t="shared" si="88"/>
        <v>2474.7081997643472</v>
      </c>
      <c r="G146" s="22">
        <f t="shared" si="88"/>
        <v>944.34723345464488</v>
      </c>
      <c r="H146" s="22">
        <f t="shared" si="88"/>
        <v>3935.6127055692027</v>
      </c>
      <c r="I146" s="22">
        <f t="shared" si="88"/>
        <v>3184.0098649052052</v>
      </c>
      <c r="J146" s="22">
        <f t="shared" si="88"/>
        <v>751.60284066399743</v>
      </c>
    </row>
    <row r="147" spans="1:10" x14ac:dyDescent="0.2">
      <c r="A147" s="38">
        <v>1991</v>
      </c>
      <c r="B147" s="22">
        <f t="shared" ref="B147:J147" si="89">B35/$K35/($L35/1000000)</f>
        <v>-189.9303464286472</v>
      </c>
      <c r="C147" s="22">
        <f t="shared" si="89"/>
        <v>-469.33261805623346</v>
      </c>
      <c r="D147" s="22">
        <f t="shared" si="89"/>
        <v>279.40227162758629</v>
      </c>
      <c r="E147" s="22">
        <f t="shared" si="89"/>
        <v>3528.0255749134267</v>
      </c>
      <c r="F147" s="22">
        <f t="shared" si="89"/>
        <v>2525.9973547523214</v>
      </c>
      <c r="G147" s="22">
        <f t="shared" si="89"/>
        <v>1002.0282201611054</v>
      </c>
      <c r="H147" s="22">
        <f t="shared" si="89"/>
        <v>3717.9559213420735</v>
      </c>
      <c r="I147" s="22">
        <f t="shared" si="89"/>
        <v>2995.3299728085544</v>
      </c>
      <c r="J147" s="22">
        <f t="shared" si="89"/>
        <v>722.62594853351914</v>
      </c>
    </row>
    <row r="148" spans="1:10" x14ac:dyDescent="0.2">
      <c r="A148" s="38">
        <v>1992</v>
      </c>
      <c r="B148" s="22">
        <f t="shared" ref="B148:J148" si="90">B36/$K36/($L36/1000000)</f>
        <v>-230.6474843096434</v>
      </c>
      <c r="C148" s="22">
        <f t="shared" si="90"/>
        <v>-569.95433252962141</v>
      </c>
      <c r="D148" s="22">
        <f t="shared" si="90"/>
        <v>339.30684821997806</v>
      </c>
      <c r="E148" s="22">
        <f t="shared" si="90"/>
        <v>3628.5392587958136</v>
      </c>
      <c r="F148" s="22">
        <f t="shared" si="90"/>
        <v>2585.9375745825982</v>
      </c>
      <c r="G148" s="22">
        <f t="shared" si="90"/>
        <v>1042.6016842132153</v>
      </c>
      <c r="H148" s="22">
        <f t="shared" si="90"/>
        <v>3859.1867431054566</v>
      </c>
      <c r="I148" s="22">
        <f t="shared" si="90"/>
        <v>3155.8919071122195</v>
      </c>
      <c r="J148" s="22">
        <f t="shared" si="90"/>
        <v>703.29483599323737</v>
      </c>
    </row>
    <row r="149" spans="1:10" x14ac:dyDescent="0.2">
      <c r="A149" s="38">
        <v>1993</v>
      </c>
      <c r="B149" s="22">
        <f t="shared" ref="B149:J149" si="91">B37/$K37/($L37/1000000)</f>
        <v>-398.67036667369842</v>
      </c>
      <c r="C149" s="22">
        <f t="shared" si="91"/>
        <v>-751.01035024815508</v>
      </c>
      <c r="D149" s="22">
        <f t="shared" si="91"/>
        <v>352.34565367396704</v>
      </c>
      <c r="E149" s="22">
        <f t="shared" si="91"/>
        <v>3645.0971815356602</v>
      </c>
      <c r="F149" s="22">
        <f t="shared" si="91"/>
        <v>2590.912280567476</v>
      </c>
      <c r="G149" s="22">
        <f t="shared" si="91"/>
        <v>1054.1849009681844</v>
      </c>
      <c r="H149" s="22">
        <f t="shared" si="91"/>
        <v>4043.7675482093582</v>
      </c>
      <c r="I149" s="22">
        <f t="shared" si="91"/>
        <v>3341.9226308156308</v>
      </c>
      <c r="J149" s="22">
        <f t="shared" si="91"/>
        <v>701.84491739372788</v>
      </c>
    </row>
    <row r="150" spans="1:10" x14ac:dyDescent="0.2">
      <c r="A150" s="38">
        <v>1994</v>
      </c>
      <c r="B150" s="22">
        <f t="shared" ref="B150:J150" si="92">B38/$K38/($L38/1000000)</f>
        <v>-540.15656350391532</v>
      </c>
      <c r="C150" s="22">
        <f t="shared" si="92"/>
        <v>-909.45247969315369</v>
      </c>
      <c r="D150" s="22">
        <f t="shared" si="92"/>
        <v>369.29591618923837</v>
      </c>
      <c r="E150" s="22">
        <f t="shared" si="92"/>
        <v>3856.7945327117914</v>
      </c>
      <c r="F150" s="22">
        <f t="shared" si="92"/>
        <v>2757.7857245389555</v>
      </c>
      <c r="G150" s="22">
        <f t="shared" si="92"/>
        <v>1099.0088081728356</v>
      </c>
      <c r="H150" s="22">
        <f t="shared" si="92"/>
        <v>4396.9510962157065</v>
      </c>
      <c r="I150" s="22">
        <f t="shared" si="92"/>
        <v>3667.2382042321092</v>
      </c>
      <c r="J150" s="22">
        <f t="shared" si="92"/>
        <v>729.71289198359739</v>
      </c>
    </row>
    <row r="151" spans="1:10" x14ac:dyDescent="0.2">
      <c r="A151" s="38">
        <v>1995</v>
      </c>
      <c r="B151" s="22">
        <f t="shared" ref="B151:J151" si="93">B39/$K39/($L39/1000000)</f>
        <v>-511.65777393075251</v>
      </c>
      <c r="C151" s="22">
        <f t="shared" si="93"/>
        <v>-924.58742618608039</v>
      </c>
      <c r="D151" s="22">
        <f t="shared" si="93"/>
        <v>412.92965225532782</v>
      </c>
      <c r="E151" s="22">
        <f t="shared" si="93"/>
        <v>4217.0306696083244</v>
      </c>
      <c r="F151" s="22">
        <f t="shared" si="93"/>
        <v>3053.4901871271641</v>
      </c>
      <c r="G151" s="22">
        <f t="shared" si="93"/>
        <v>1163.5404824811601</v>
      </c>
      <c r="H151" s="22">
        <f t="shared" si="93"/>
        <v>4728.6884435390766</v>
      </c>
      <c r="I151" s="22">
        <f t="shared" si="93"/>
        <v>3978.0776133132445</v>
      </c>
      <c r="J151" s="22">
        <f t="shared" si="93"/>
        <v>750.61083022583227</v>
      </c>
    </row>
    <row r="152" spans="1:10" x14ac:dyDescent="0.2">
      <c r="A152" s="38">
        <v>1996</v>
      </c>
      <c r="B152" s="22">
        <f t="shared" ref="B152:J152" si="94">B40/$K40/($L40/1000000)</f>
        <v>-536.25048457497394</v>
      </c>
      <c r="C152" s="22">
        <f t="shared" si="94"/>
        <v>-984.22949650526152</v>
      </c>
      <c r="D152" s="22">
        <f t="shared" si="94"/>
        <v>447.97901193028747</v>
      </c>
      <c r="E152" s="22">
        <f t="shared" si="94"/>
        <v>4388.3340716380817</v>
      </c>
      <c r="F152" s="22">
        <f t="shared" si="94"/>
        <v>3154.2391088708123</v>
      </c>
      <c r="G152" s="22">
        <f t="shared" si="94"/>
        <v>1234.0949627672701</v>
      </c>
      <c r="H152" s="22">
        <f t="shared" si="94"/>
        <v>4924.5845562130562</v>
      </c>
      <c r="I152" s="22">
        <f t="shared" si="94"/>
        <v>4138.4686053760743</v>
      </c>
      <c r="J152" s="22">
        <f t="shared" si="94"/>
        <v>786.11595083698251</v>
      </c>
    </row>
    <row r="153" spans="1:10" x14ac:dyDescent="0.2">
      <c r="A153" s="38">
        <v>1997</v>
      </c>
      <c r="B153" s="22">
        <f t="shared" ref="B153:J153" si="95">B41/$K41/($L41/1000000)</f>
        <v>-542.00992380256343</v>
      </c>
      <c r="C153" s="22">
        <f t="shared" si="95"/>
        <v>-993.32192846134353</v>
      </c>
      <c r="D153" s="22">
        <f t="shared" si="95"/>
        <v>451.31200465878015</v>
      </c>
      <c r="E153" s="22">
        <f t="shared" si="95"/>
        <v>4677.8310319939119</v>
      </c>
      <c r="F153" s="22">
        <f t="shared" si="95"/>
        <v>3395.870660000644</v>
      </c>
      <c r="G153" s="22">
        <f t="shared" si="95"/>
        <v>1281.9603719932677</v>
      </c>
      <c r="H153" s="22">
        <f t="shared" si="95"/>
        <v>5219.8409557964751</v>
      </c>
      <c r="I153" s="22">
        <f t="shared" si="95"/>
        <v>4389.1925884619877</v>
      </c>
      <c r="J153" s="22">
        <f t="shared" si="95"/>
        <v>830.64836733448738</v>
      </c>
    </row>
    <row r="154" spans="1:10" x14ac:dyDescent="0.2">
      <c r="A154" s="38">
        <v>1998</v>
      </c>
      <c r="B154" s="22">
        <f t="shared" ref="B154:J154" si="96">B42/$K42/($L42/1000000)</f>
        <v>-813.19011539801124</v>
      </c>
      <c r="C154" s="22">
        <f t="shared" si="96"/>
        <v>-1214.9444061286251</v>
      </c>
      <c r="D154" s="22">
        <f t="shared" si="96"/>
        <v>401.75429073061377</v>
      </c>
      <c r="E154" s="22">
        <f t="shared" si="96"/>
        <v>4567.5206015795347</v>
      </c>
      <c r="F154" s="22">
        <f t="shared" si="96"/>
        <v>3281.423284005496</v>
      </c>
      <c r="G154" s="22">
        <f t="shared" si="96"/>
        <v>1286.0973175740378</v>
      </c>
      <c r="H154" s="22">
        <f t="shared" si="96"/>
        <v>5380.7107169775454</v>
      </c>
      <c r="I154" s="22">
        <f t="shared" si="96"/>
        <v>4496.3676901341214</v>
      </c>
      <c r="J154" s="22">
        <f t="shared" si="96"/>
        <v>884.34302684342424</v>
      </c>
    </row>
    <row r="155" spans="1:10" x14ac:dyDescent="0.2">
      <c r="A155" s="38">
        <v>1999</v>
      </c>
      <c r="B155" s="22">
        <f t="shared" ref="B155:J155" si="97">B43/$K43/($L43/1000000)</f>
        <v>-1258.2738945453723</v>
      </c>
      <c r="C155" s="22">
        <f t="shared" si="97"/>
        <v>-1609.4818937967073</v>
      </c>
      <c r="D155" s="22">
        <f t="shared" si="97"/>
        <v>351.20322863506374</v>
      </c>
      <c r="E155" s="22">
        <f t="shared" si="97"/>
        <v>4613.2240989423199</v>
      </c>
      <c r="F155" s="22">
        <f t="shared" si="97"/>
        <v>3330.9301514726958</v>
      </c>
      <c r="G155" s="22">
        <f t="shared" si="97"/>
        <v>1282.2939474696238</v>
      </c>
      <c r="H155" s="22">
        <f t="shared" si="97"/>
        <v>5871.5027641039624</v>
      </c>
      <c r="I155" s="22">
        <f t="shared" si="97"/>
        <v>4940.4120452694024</v>
      </c>
      <c r="J155" s="22">
        <f t="shared" si="97"/>
        <v>931.09071883456022</v>
      </c>
    </row>
    <row r="156" spans="1:10" x14ac:dyDescent="0.2">
      <c r="A156" s="38">
        <v>2000</v>
      </c>
      <c r="B156" s="22">
        <f t="shared" ref="B156:J156" si="98">B44/$K44/($L44/1000000)</f>
        <v>-1740.6462645282659</v>
      </c>
      <c r="C156" s="22">
        <f t="shared" si="98"/>
        <v>-2061.7324109769042</v>
      </c>
      <c r="D156" s="22">
        <f t="shared" si="98"/>
        <v>321.0861464486386</v>
      </c>
      <c r="E156" s="22">
        <f t="shared" si="98"/>
        <v>4948.7168789521356</v>
      </c>
      <c r="F156" s="22">
        <f t="shared" si="98"/>
        <v>3620.1753767130099</v>
      </c>
      <c r="G156" s="22">
        <f t="shared" si="98"/>
        <v>1328.5461152144358</v>
      </c>
      <c r="H156" s="22">
        <f t="shared" si="98"/>
        <v>6689.363143480402</v>
      </c>
      <c r="I156" s="22">
        <f t="shared" si="98"/>
        <v>5681.9031747146046</v>
      </c>
      <c r="J156" s="22">
        <f t="shared" si="98"/>
        <v>1007.4599687657973</v>
      </c>
    </row>
    <row r="157" spans="1:10" x14ac:dyDescent="0.2">
      <c r="A157" s="38">
        <v>2001</v>
      </c>
      <c r="B157" s="22">
        <f t="shared" ref="B157:J157" si="99">B45/$K45/($L45/1000000)</f>
        <v>-1617.9541724568239</v>
      </c>
      <c r="C157" s="22">
        <f t="shared" si="99"/>
        <v>-1886.644974217729</v>
      </c>
      <c r="D157" s="22">
        <f t="shared" si="99"/>
        <v>268.69080176090478</v>
      </c>
      <c r="E157" s="22">
        <f t="shared" si="99"/>
        <v>4499.7995480449335</v>
      </c>
      <c r="F157" s="22">
        <f t="shared" si="99"/>
        <v>3264.9819462010237</v>
      </c>
      <c r="G157" s="22">
        <f t="shared" si="99"/>
        <v>1234.8220671489757</v>
      </c>
      <c r="H157" s="22">
        <f t="shared" si="99"/>
        <v>6117.7581858068233</v>
      </c>
      <c r="I157" s="22">
        <f t="shared" si="99"/>
        <v>5151.626920418752</v>
      </c>
      <c r="J157" s="22">
        <f t="shared" si="99"/>
        <v>966.13126538807114</v>
      </c>
    </row>
    <row r="158" spans="1:10" x14ac:dyDescent="0.2">
      <c r="A158" s="38">
        <v>2002</v>
      </c>
      <c r="B158" s="22">
        <f t="shared" ref="B158:J158" si="100">B46/$K46/($L46/1000000)</f>
        <v>-1821.9752630197927</v>
      </c>
      <c r="C158" s="22">
        <f t="shared" si="100"/>
        <v>-2073.278139265276</v>
      </c>
      <c r="D158" s="22">
        <f t="shared" si="100"/>
        <v>251.30723331808164</v>
      </c>
      <c r="E158" s="22">
        <f t="shared" si="100"/>
        <v>4273.7610130345474</v>
      </c>
      <c r="F158" s="22">
        <f t="shared" si="100"/>
        <v>3038.7923558051516</v>
      </c>
      <c r="G158" s="22">
        <f t="shared" si="100"/>
        <v>1234.9686572293951</v>
      </c>
      <c r="H158" s="22">
        <f t="shared" si="100"/>
        <v>6095.7362760543392</v>
      </c>
      <c r="I158" s="22">
        <f t="shared" si="100"/>
        <v>5112.0704950704276</v>
      </c>
      <c r="J158" s="22">
        <f t="shared" si="100"/>
        <v>983.66142391131359</v>
      </c>
    </row>
    <row r="159" spans="1:10" x14ac:dyDescent="0.2">
      <c r="A159" s="38">
        <v>2003</v>
      </c>
      <c r="B159" s="22">
        <f t="shared" ref="B159:J159" si="101">B47/$K47/($L47/1000000)</f>
        <v>-2077.5247329919725</v>
      </c>
      <c r="C159" s="22">
        <f t="shared" si="101"/>
        <v>-2296.5998420812684</v>
      </c>
      <c r="D159" s="22">
        <f t="shared" si="101"/>
        <v>219.07510908929609</v>
      </c>
      <c r="E159" s="22">
        <f t="shared" si="101"/>
        <v>4336.512333273402</v>
      </c>
      <c r="F159" s="22">
        <f t="shared" si="101"/>
        <v>3090.8699314706487</v>
      </c>
      <c r="G159" s="22">
        <f t="shared" si="101"/>
        <v>1245.642401802754</v>
      </c>
      <c r="H159" s="22">
        <f t="shared" si="101"/>
        <v>6414.037066265375</v>
      </c>
      <c r="I159" s="22">
        <f t="shared" si="101"/>
        <v>5387.4697735519167</v>
      </c>
      <c r="J159" s="22">
        <f t="shared" si="101"/>
        <v>1026.5672927134578</v>
      </c>
    </row>
    <row r="160" spans="1:10" x14ac:dyDescent="0.2">
      <c r="A160" s="38">
        <v>2004</v>
      </c>
      <c r="B160" s="22">
        <f t="shared" ref="B160:J160" si="102">B48/$K48/($L48/1000000)</f>
        <v>-2470.5025737436249</v>
      </c>
      <c r="C160" s="22">
        <f t="shared" si="102"/>
        <v>-2721.5442910943466</v>
      </c>
      <c r="D160" s="22">
        <f t="shared" si="102"/>
        <v>251.0376331800714</v>
      </c>
      <c r="E160" s="22">
        <f t="shared" si="102"/>
        <v>4752.8474056363748</v>
      </c>
      <c r="F160" s="22">
        <f t="shared" si="102"/>
        <v>3357.1310960068035</v>
      </c>
      <c r="G160" s="22">
        <f t="shared" si="102"/>
        <v>1395.7203938002215</v>
      </c>
      <c r="H160" s="22">
        <f t="shared" si="102"/>
        <v>7223.3540635506506</v>
      </c>
      <c r="I160" s="22">
        <f t="shared" si="102"/>
        <v>6078.6713029305001</v>
      </c>
      <c r="J160" s="22">
        <f t="shared" si="102"/>
        <v>1144.6786764495</v>
      </c>
    </row>
    <row r="161" spans="1:10" x14ac:dyDescent="0.2">
      <c r="A161" s="38">
        <v>2005</v>
      </c>
      <c r="B161" s="22">
        <f t="shared" ref="B161:J161" si="103">B49/$K49/($L49/1000000)</f>
        <v>-2775.6822200766023</v>
      </c>
      <c r="C161" s="22">
        <f t="shared" si="103"/>
        <v>-3074.5316892663886</v>
      </c>
      <c r="D161" s="22">
        <f t="shared" si="103"/>
        <v>298.84946918978659</v>
      </c>
      <c r="E161" s="22">
        <f t="shared" si="103"/>
        <v>5051.1673025102245</v>
      </c>
      <c r="F161" s="22">
        <f t="shared" si="103"/>
        <v>3574.6582501444491</v>
      </c>
      <c r="G161" s="22">
        <f t="shared" si="103"/>
        <v>1476.5090523657764</v>
      </c>
      <c r="H161" s="22">
        <f t="shared" si="103"/>
        <v>7826.8495225868282</v>
      </c>
      <c r="I161" s="22">
        <f t="shared" si="103"/>
        <v>6649.1938603422213</v>
      </c>
      <c r="J161" s="22">
        <f t="shared" si="103"/>
        <v>1177.6595831759896</v>
      </c>
    </row>
    <row r="162" spans="1:10" x14ac:dyDescent="0.2">
      <c r="A162" s="38">
        <v>2006</v>
      </c>
      <c r="B162" s="22">
        <f t="shared" ref="B162:J162" si="104">B50/$K50/($L50/1000000)</f>
        <v>-2834.6816989196977</v>
      </c>
      <c r="C162" s="22">
        <f t="shared" si="104"/>
        <v>-3160.1543766983418</v>
      </c>
      <c r="D162" s="22">
        <f t="shared" si="104"/>
        <v>325.47267777864374</v>
      </c>
      <c r="E162" s="22">
        <f t="shared" si="104"/>
        <v>5503.5697127831154</v>
      </c>
      <c r="F162" s="22">
        <f t="shared" si="104"/>
        <v>3915.9876155435186</v>
      </c>
      <c r="G162" s="22">
        <f t="shared" si="104"/>
        <v>1587.5820972395975</v>
      </c>
      <c r="H162" s="22">
        <f t="shared" si="104"/>
        <v>8338.2514117028149</v>
      </c>
      <c r="I162" s="22">
        <f t="shared" si="104"/>
        <v>7076.1419922418609</v>
      </c>
      <c r="J162" s="22">
        <f t="shared" si="104"/>
        <v>1262.1131869854971</v>
      </c>
    </row>
    <row r="163" spans="1:10" x14ac:dyDescent="0.2">
      <c r="A163" s="38">
        <v>2007</v>
      </c>
      <c r="B163" s="22">
        <f t="shared" ref="B163:J163" si="105">B51/$K51/($L51/1000000)</f>
        <v>-2541.3531881258941</v>
      </c>
      <c r="C163" s="22">
        <f t="shared" si="105"/>
        <v>-2990.9672863871924</v>
      </c>
      <c r="D163" s="22">
        <f t="shared" si="105"/>
        <v>449.61046290094089</v>
      </c>
      <c r="E163" s="22">
        <f t="shared" si="105"/>
        <v>6008.7380846882297</v>
      </c>
      <c r="F163" s="22">
        <f t="shared" si="105"/>
        <v>4230.1234884727901</v>
      </c>
      <c r="G163" s="22">
        <f t="shared" si="105"/>
        <v>1778.6182315757969</v>
      </c>
      <c r="H163" s="22">
        <f t="shared" si="105"/>
        <v>8550.094908174482</v>
      </c>
      <c r="I163" s="22">
        <f t="shared" si="105"/>
        <v>7221.0871394996248</v>
      </c>
      <c r="J163" s="22">
        <f t="shared" si="105"/>
        <v>1329.0041333144989</v>
      </c>
    </row>
    <row r="164" spans="1:10" x14ac:dyDescent="0.2">
      <c r="A164" s="38">
        <v>2008</v>
      </c>
      <c r="B164" s="22">
        <f t="shared" ref="B164:J164" si="106">B52/$K52/($L52/1000000)</f>
        <v>-2480.6375546737381</v>
      </c>
      <c r="C164" s="22">
        <f t="shared" si="106"/>
        <v>-2945.6630526227273</v>
      </c>
      <c r="D164" s="22">
        <f t="shared" si="106"/>
        <v>465.02549794898914</v>
      </c>
      <c r="E164" s="22">
        <f t="shared" si="106"/>
        <v>6500.3327233409991</v>
      </c>
      <c r="F164" s="22">
        <f t="shared" si="106"/>
        <v>4617.6850040496302</v>
      </c>
      <c r="G164" s="22">
        <f t="shared" si="106"/>
        <v>1882.647719291368</v>
      </c>
      <c r="H164" s="22">
        <f t="shared" si="106"/>
        <v>8980.9702780147363</v>
      </c>
      <c r="I164" s="22">
        <f t="shared" si="106"/>
        <v>7563.3515888245583</v>
      </c>
      <c r="J164" s="22">
        <f t="shared" si="106"/>
        <v>1417.6222213423791</v>
      </c>
    </row>
    <row r="165" spans="1:10" x14ac:dyDescent="0.2">
      <c r="A165" s="38">
        <v>2009</v>
      </c>
      <c r="B165" s="22">
        <f t="shared" ref="B165:J165" si="107">B53/$K53/($L53/1000000)</f>
        <v>-1333.0441636257581</v>
      </c>
      <c r="C165" s="22">
        <f t="shared" si="107"/>
        <v>-1773.9431256021155</v>
      </c>
      <c r="D165" s="22">
        <f t="shared" si="107"/>
        <v>440.89896197635733</v>
      </c>
      <c r="E165" s="22">
        <f t="shared" si="107"/>
        <v>5483.5255696104705</v>
      </c>
      <c r="F165" s="22">
        <f t="shared" si="107"/>
        <v>3715.9687087519787</v>
      </c>
      <c r="G165" s="22">
        <f t="shared" si="107"/>
        <v>1767.5568608584927</v>
      </c>
      <c r="H165" s="22">
        <f t="shared" si="107"/>
        <v>6816.5697332362288</v>
      </c>
      <c r="I165" s="22">
        <f t="shared" si="107"/>
        <v>5489.911834354094</v>
      </c>
      <c r="J165" s="22">
        <f t="shared" si="107"/>
        <v>1326.6578988821352</v>
      </c>
    </row>
    <row r="166" spans="1:10" x14ac:dyDescent="0.2">
      <c r="A166" s="38">
        <v>2010</v>
      </c>
      <c r="B166" s="22">
        <f t="shared" ref="B166:J166" si="108">B54/$K54/($L54/1000000)</f>
        <v>-1700.2084955394921</v>
      </c>
      <c r="C166" s="22">
        <f t="shared" si="108"/>
        <v>-2213.5507392701215</v>
      </c>
      <c r="D166" s="22">
        <f t="shared" si="108"/>
        <v>513.34224373062943</v>
      </c>
      <c r="E166" s="22">
        <f t="shared" si="108"/>
        <v>6279.7597883586132</v>
      </c>
      <c r="F166" s="22">
        <f t="shared" si="108"/>
        <v>4387.8901756157538</v>
      </c>
      <c r="G166" s="22">
        <f t="shared" si="108"/>
        <v>1891.8730173884198</v>
      </c>
      <c r="H166" s="22">
        <f t="shared" si="108"/>
        <v>7979.9682838981062</v>
      </c>
      <c r="I166" s="22">
        <f t="shared" si="108"/>
        <v>6601.4375102403155</v>
      </c>
      <c r="J166" s="22">
        <f t="shared" si="108"/>
        <v>1378.5307736577906</v>
      </c>
    </row>
    <row r="167" spans="1:10" x14ac:dyDescent="0.2">
      <c r="A167" s="38">
        <v>2011</v>
      </c>
      <c r="B167" s="22">
        <f t="shared" ref="B167:J167" si="109">B55/$K55/($L55/1000000)</f>
        <v>-1845.8512133818917</v>
      </c>
      <c r="C167" s="22">
        <f t="shared" si="109"/>
        <v>-2466.7315737697277</v>
      </c>
      <c r="D167" s="22">
        <f t="shared" si="109"/>
        <v>620.88036038783582</v>
      </c>
      <c r="E167" s="22">
        <f t="shared" si="109"/>
        <v>7003.7615786163942</v>
      </c>
      <c r="F167" s="22">
        <f t="shared" si="109"/>
        <v>4958.5733644092952</v>
      </c>
      <c r="G167" s="22">
        <f t="shared" si="109"/>
        <v>2045.1915290872139</v>
      </c>
      <c r="H167" s="22">
        <f t="shared" si="109"/>
        <v>8849.6127919982864</v>
      </c>
      <c r="I167" s="22">
        <f t="shared" si="109"/>
        <v>7425.3016232989075</v>
      </c>
      <c r="J167" s="22">
        <f t="shared" si="109"/>
        <v>1424.311168699378</v>
      </c>
    </row>
    <row r="168" spans="1:10" x14ac:dyDescent="0.2">
      <c r="A168" s="38">
        <v>2012</v>
      </c>
      <c r="B168" s="22">
        <f t="shared" ref="B168:J168" si="110">B56/$K56/($L56/1000000)</f>
        <v>-1729.1729362019364</v>
      </c>
      <c r="C168" s="22">
        <f t="shared" si="110"/>
        <v>-2398.0624978871101</v>
      </c>
      <c r="D168" s="22">
        <f t="shared" si="110"/>
        <v>668.88956168517382</v>
      </c>
      <c r="E168" s="22">
        <f t="shared" si="110"/>
        <v>7149.426463322131</v>
      </c>
      <c r="F168" s="22">
        <f t="shared" si="110"/>
        <v>5049.3255957905176</v>
      </c>
      <c r="G168" s="22">
        <f t="shared" si="110"/>
        <v>2100.1008675316139</v>
      </c>
      <c r="H168" s="22">
        <f t="shared" si="110"/>
        <v>8878.5961653455761</v>
      </c>
      <c r="I168" s="22">
        <f t="shared" si="110"/>
        <v>7447.3880936776268</v>
      </c>
      <c r="J168" s="22">
        <f t="shared" si="110"/>
        <v>1431.2113058464399</v>
      </c>
    </row>
    <row r="169" spans="1:10" x14ac:dyDescent="0.2">
      <c r="A169" s="38">
        <v>2013</v>
      </c>
      <c r="B169" s="22">
        <f t="shared" ref="B169:J169" si="111">B57/$K57/($L57/1000000)</f>
        <v>-1491.5817281700135</v>
      </c>
      <c r="C169" s="22">
        <f t="shared" si="111"/>
        <v>-2224.2798291490258</v>
      </c>
      <c r="D169" s="22">
        <f t="shared" si="111"/>
        <v>732.69810097901245</v>
      </c>
      <c r="E169" s="22">
        <f t="shared" si="111"/>
        <v>7187.9554145960083</v>
      </c>
      <c r="F169" s="22">
        <f t="shared" si="111"/>
        <v>5030.7020549934705</v>
      </c>
      <c r="G169" s="22">
        <f t="shared" si="111"/>
        <v>2157.2533596025382</v>
      </c>
      <c r="H169" s="22">
        <f t="shared" si="111"/>
        <v>8679.5339794987813</v>
      </c>
      <c r="I169" s="22">
        <f t="shared" si="111"/>
        <v>7254.9787208752559</v>
      </c>
      <c r="J169" s="22">
        <f t="shared" si="111"/>
        <v>1424.5552586235258</v>
      </c>
    </row>
    <row r="170" spans="1:10" x14ac:dyDescent="0.2">
      <c r="A170" s="38"/>
    </row>
    <row r="171" spans="1:10" x14ac:dyDescent="0.2">
      <c r="A171" s="39" t="s">
        <v>697</v>
      </c>
    </row>
    <row r="172" spans="1:10" x14ac:dyDescent="0.2">
      <c r="A172" s="38">
        <v>1961</v>
      </c>
      <c r="E172" s="32">
        <f>(E117-E116)/E116*100</f>
        <v>-0.97866138752994436</v>
      </c>
      <c r="F172" s="32">
        <f t="shared" ref="F172:J172" si="112">(F117-F116)/F116*100</f>
        <v>-0.44758247034138321</v>
      </c>
      <c r="G172" s="32">
        <f t="shared" si="112"/>
        <v>-2.6377553021173803</v>
      </c>
      <c r="H172" s="32">
        <f t="shared" si="112"/>
        <v>-3.6865496154072308</v>
      </c>
      <c r="I172" s="32">
        <f t="shared" si="112"/>
        <v>-4.1719229313795161</v>
      </c>
      <c r="J172" s="32">
        <f t="shared" si="112"/>
        <v>-2.7531199311331371</v>
      </c>
    </row>
    <row r="173" spans="1:10" x14ac:dyDescent="0.2">
      <c r="A173" s="38">
        <v>1962</v>
      </c>
      <c r="E173" s="32">
        <f t="shared" ref="E173:J173" si="113">(E118-E117)/E117*100</f>
        <v>2.1800518704258867</v>
      </c>
      <c r="F173" s="32">
        <f t="shared" si="113"/>
        <v>0.57554651107919141</v>
      </c>
      <c r="G173" s="32">
        <f t="shared" si="113"/>
        <v>7.3052931358337734</v>
      </c>
      <c r="H173" s="32">
        <f t="shared" si="113"/>
        <v>6.7136615534611241</v>
      </c>
      <c r="I173" s="32">
        <f t="shared" si="113"/>
        <v>8.8530459708132376</v>
      </c>
      <c r="J173" s="32">
        <f t="shared" si="113"/>
        <v>2.6594011864884179</v>
      </c>
    </row>
    <row r="174" spans="1:10" x14ac:dyDescent="0.2">
      <c r="A174" s="38">
        <v>1963</v>
      </c>
      <c r="E174" s="32">
        <f t="shared" ref="E174:J174" si="114">(E119-E118)/E118*100</f>
        <v>4.1433667095718976</v>
      </c>
      <c r="F174" s="32">
        <f t="shared" si="114"/>
        <v>4.4633367445928291</v>
      </c>
      <c r="G174" s="32">
        <f t="shared" si="114"/>
        <v>3.1853927436059406</v>
      </c>
      <c r="H174" s="32">
        <f t="shared" si="114"/>
        <v>1.7047293074258378</v>
      </c>
      <c r="I174" s="32">
        <f t="shared" si="114"/>
        <v>2.1936741955276706</v>
      </c>
      <c r="J174" s="32">
        <f t="shared" si="114"/>
        <v>0.72224736470014195</v>
      </c>
    </row>
    <row r="175" spans="1:10" x14ac:dyDescent="0.2">
      <c r="A175" s="38">
        <v>1964</v>
      </c>
      <c r="E175" s="32">
        <f t="shared" ref="E175:J175" si="115">(E120-E119)/E119*100</f>
        <v>9.3222042852146245</v>
      </c>
      <c r="F175" s="32">
        <f t="shared" si="115"/>
        <v>11.202053164566859</v>
      </c>
      <c r="G175" s="32">
        <f t="shared" si="115"/>
        <v>3.624328095648393</v>
      </c>
      <c r="H175" s="32">
        <f t="shared" si="115"/>
        <v>4.4178978297371669</v>
      </c>
      <c r="I175" s="32">
        <f t="shared" si="115"/>
        <v>6.5327118480863158</v>
      </c>
      <c r="J175" s="32">
        <f t="shared" si="115"/>
        <v>0.10632770478909877</v>
      </c>
    </row>
    <row r="176" spans="1:10" x14ac:dyDescent="0.2">
      <c r="A176" s="38">
        <v>1965</v>
      </c>
      <c r="E176" s="32">
        <f t="shared" ref="E176:J176" si="116">(E121-E120)/E120*100</f>
        <v>2.6496460663514378</v>
      </c>
      <c r="F176" s="32">
        <f t="shared" si="116"/>
        <v>0.64564734545969782</v>
      </c>
      <c r="G176" s="32">
        <f t="shared" si="116"/>
        <v>9.1680097629662907</v>
      </c>
      <c r="H176" s="32">
        <f t="shared" si="116"/>
        <v>8.7177679306265361</v>
      </c>
      <c r="I176" s="32">
        <f t="shared" si="116"/>
        <v>11.569313258511146</v>
      </c>
      <c r="J176" s="32">
        <f t="shared" si="116"/>
        <v>2.5309831955711255</v>
      </c>
    </row>
    <row r="177" spans="1:10" x14ac:dyDescent="0.2">
      <c r="A177" s="38">
        <v>1966</v>
      </c>
      <c r="E177" s="32">
        <f t="shared" ref="E177:J177" si="117">(E122-E121)/E121*100</f>
        <v>6.1846311148249242</v>
      </c>
      <c r="F177" s="32">
        <f t="shared" si="117"/>
        <v>6.6158004270470165</v>
      </c>
      <c r="G177" s="32">
        <f t="shared" si="117"/>
        <v>4.8916606739013542</v>
      </c>
      <c r="H177" s="32">
        <f t="shared" si="117"/>
        <v>13.119709330145856</v>
      </c>
      <c r="I177" s="32">
        <f t="shared" si="117"/>
        <v>14.075542213172668</v>
      </c>
      <c r="J177" s="32">
        <f t="shared" si="117"/>
        <v>10.863100251679533</v>
      </c>
    </row>
    <row r="178" spans="1:10" x14ac:dyDescent="0.2">
      <c r="A178" s="38">
        <v>1967</v>
      </c>
      <c r="E178" s="32">
        <f t="shared" ref="E178:J178" si="118">(E123-E122)/E122*100</f>
        <v>2.2057152240366147</v>
      </c>
      <c r="F178" s="32">
        <f t="shared" si="118"/>
        <v>0.70692720619762173</v>
      </c>
      <c r="G178" s="32">
        <f t="shared" si="118"/>
        <v>6.7740884356485829</v>
      </c>
      <c r="H178" s="32">
        <f t="shared" si="118"/>
        <v>3.5878147725366745</v>
      </c>
      <c r="I178" s="32">
        <f t="shared" si="118"/>
        <v>1.4378641902598899</v>
      </c>
      <c r="J178" s="32">
        <f t="shared" si="118"/>
        <v>8.8106745203908634</v>
      </c>
    </row>
    <row r="179" spans="1:10" x14ac:dyDescent="0.2">
      <c r="A179" s="38">
        <v>1968</v>
      </c>
      <c r="E179" s="32">
        <f t="shared" ref="E179:J179" si="119">(E124-E123)/E123*100</f>
        <v>4.6649551798633082</v>
      </c>
      <c r="F179" s="32">
        <f t="shared" si="119"/>
        <v>4.1584868655026783</v>
      </c>
      <c r="G179" s="32">
        <f t="shared" si="119"/>
        <v>6.1209744287789469</v>
      </c>
      <c r="H179" s="32">
        <f t="shared" si="119"/>
        <v>11.089084760442811</v>
      </c>
      <c r="I179" s="32">
        <f t="shared" si="119"/>
        <v>16.645786092524791</v>
      </c>
      <c r="J179" s="32">
        <f t="shared" si="119"/>
        <v>-1.4951129962556604</v>
      </c>
    </row>
    <row r="180" spans="1:10" x14ac:dyDescent="0.2">
      <c r="A180" s="38">
        <v>1969</v>
      </c>
      <c r="E180" s="32">
        <f t="shared" ref="E180:J180" si="120">(E125-E124)/E124*100</f>
        <v>1.9887618797767521</v>
      </c>
      <c r="F180" s="32">
        <f t="shared" si="120"/>
        <v>2.1940296786247919</v>
      </c>
      <c r="G180" s="32">
        <f t="shared" si="120"/>
        <v>1.4095611577776328</v>
      </c>
      <c r="H180" s="32">
        <f t="shared" si="120"/>
        <v>2.3620988701012537</v>
      </c>
      <c r="I180" s="32">
        <f t="shared" si="120"/>
        <v>2.4247238431348226</v>
      </c>
      <c r="J180" s="32">
        <f t="shared" si="120"/>
        <v>2.1941537810628482</v>
      </c>
    </row>
    <row r="181" spans="1:10" x14ac:dyDescent="0.2">
      <c r="A181" s="38">
        <v>1970</v>
      </c>
      <c r="E181" s="32">
        <f t="shared" ref="E181:J181" si="121">(E126-E125)/E125*100</f>
        <v>7.971258169488288</v>
      </c>
      <c r="F181" s="32">
        <f t="shared" si="121"/>
        <v>9.4284314116783836</v>
      </c>
      <c r="G181" s="32">
        <f t="shared" si="121"/>
        <v>3.8277702387440526</v>
      </c>
      <c r="H181" s="32">
        <f t="shared" si="121"/>
        <v>3.8665534399424937</v>
      </c>
      <c r="I181" s="32">
        <f t="shared" si="121"/>
        <v>4.4627015268220909</v>
      </c>
      <c r="J181" s="32">
        <f t="shared" si="121"/>
        <v>2.2642208662375469</v>
      </c>
    </row>
    <row r="182" spans="1:10" x14ac:dyDescent="0.2">
      <c r="A182" s="38">
        <v>1971</v>
      </c>
      <c r="E182" s="32">
        <f t="shared" ref="E182:J182" si="122">(E127-E126)/E126*100</f>
        <v>-1.1973354419957547</v>
      </c>
      <c r="F182" s="32">
        <f t="shared" si="122"/>
        <v>-4.3486053755825029</v>
      </c>
      <c r="G182" s="32">
        <f t="shared" si="122"/>
        <v>8.2466898779884446</v>
      </c>
      <c r="H182" s="32">
        <f t="shared" si="122"/>
        <v>5.1424514587275088</v>
      </c>
      <c r="I182" s="32">
        <f t="shared" si="122"/>
        <v>7.2129014004178718</v>
      </c>
      <c r="J182" s="32">
        <f t="shared" si="122"/>
        <v>-0.54215993076485103</v>
      </c>
    </row>
    <row r="183" spans="1:10" x14ac:dyDescent="0.2">
      <c r="A183" s="38">
        <v>1972</v>
      </c>
      <c r="E183" s="32">
        <f t="shared" ref="E183:J183" si="123">(E128-E127)/E127*100</f>
        <v>6.6859173936563616</v>
      </c>
      <c r="F183" s="32">
        <f t="shared" si="123"/>
        <v>7.9652779559708922</v>
      </c>
      <c r="G183" s="32">
        <f t="shared" si="123"/>
        <v>3.2979347430326516</v>
      </c>
      <c r="H183" s="32">
        <f t="shared" si="123"/>
        <v>12.861970662243671</v>
      </c>
      <c r="I183" s="32">
        <f t="shared" si="123"/>
        <v>15.94411391388279</v>
      </c>
      <c r="J183" s="32">
        <f t="shared" si="123"/>
        <v>3.739827333252816</v>
      </c>
    </row>
    <row r="184" spans="1:10" x14ac:dyDescent="0.2">
      <c r="A184" s="38">
        <v>1973</v>
      </c>
      <c r="E184" s="32">
        <f t="shared" ref="E184:J184" si="124">(E129-E128)/E128*100</f>
        <v>27.462509628138569</v>
      </c>
      <c r="F184" s="32">
        <f t="shared" si="124"/>
        <v>35.79952502072878</v>
      </c>
      <c r="G184" s="32">
        <f t="shared" si="124"/>
        <v>4.38700057026632</v>
      </c>
      <c r="H184" s="32">
        <f t="shared" si="124"/>
        <v>15.459451692913341</v>
      </c>
      <c r="I184" s="32">
        <f t="shared" si="124"/>
        <v>18.650946199865153</v>
      </c>
      <c r="J184" s="32">
        <f t="shared" si="124"/>
        <v>4.9024313582921693</v>
      </c>
    </row>
    <row r="185" spans="1:10" x14ac:dyDescent="0.2">
      <c r="A185" s="38">
        <v>1974</v>
      </c>
      <c r="E185" s="32">
        <f t="shared" ref="E185:J185" si="125">(E130-E129)/E129*100</f>
        <v>20.450934386163411</v>
      </c>
      <c r="F185" s="32">
        <f t="shared" si="125"/>
        <v>25.14411683083204</v>
      </c>
      <c r="G185" s="32">
        <f t="shared" si="125"/>
        <v>3.5519752103977211</v>
      </c>
      <c r="H185" s="32">
        <f t="shared" si="125"/>
        <v>27.380636484653888</v>
      </c>
      <c r="I185" s="32">
        <f t="shared" si="125"/>
        <v>33.859704920692145</v>
      </c>
      <c r="J185" s="32">
        <f t="shared" si="125"/>
        <v>3.1399186757985946</v>
      </c>
    </row>
    <row r="186" spans="1:10" x14ac:dyDescent="0.2">
      <c r="A186" s="38">
        <v>1975</v>
      </c>
      <c r="E186" s="32">
        <f t="shared" ref="E186:J186" si="126">(E131-E130)/E130*100</f>
        <v>-0.61655882676221119</v>
      </c>
      <c r="F186" s="32">
        <f t="shared" si="126"/>
        <v>-1.2820919042071728</v>
      </c>
      <c r="G186" s="32">
        <f t="shared" si="126"/>
        <v>2.2795455825735891</v>
      </c>
      <c r="H186" s="32">
        <f t="shared" si="126"/>
        <v>-13.003589195874369</v>
      </c>
      <c r="I186" s="32">
        <f t="shared" si="126"/>
        <v>-14.288927128967988</v>
      </c>
      <c r="J186" s="32">
        <f t="shared" si="126"/>
        <v>-6.762314291885323</v>
      </c>
    </row>
    <row r="187" spans="1:10" x14ac:dyDescent="0.2">
      <c r="A187" s="38">
        <v>1976</v>
      </c>
      <c r="E187" s="32">
        <f t="shared" ref="E187:J187" si="127">(E132-E131)/E131*100</f>
        <v>1.0542364385232734</v>
      </c>
      <c r="F187" s="32">
        <f t="shared" si="127"/>
        <v>0.59333705840210715</v>
      </c>
      <c r="G187" s="32">
        <f t="shared" si="127"/>
        <v>2.9900246809993232</v>
      </c>
      <c r="H187" s="32">
        <f t="shared" si="127"/>
        <v>16.23516419847542</v>
      </c>
      <c r="I187" s="32">
        <f t="shared" si="127"/>
        <v>18.781991355703688</v>
      </c>
      <c r="J187" s="32">
        <f t="shared" si="127"/>
        <v>4.8667233713949889</v>
      </c>
    </row>
    <row r="188" spans="1:10" x14ac:dyDescent="0.2">
      <c r="A188" s="38">
        <v>1977</v>
      </c>
      <c r="E188" s="32">
        <f t="shared" ref="E188:J188" si="128">(E133-E132)/E132*100</f>
        <v>-0.52491732833003568</v>
      </c>
      <c r="F188" s="32">
        <f t="shared" si="128"/>
        <v>-1.8534808879042586</v>
      </c>
      <c r="G188" s="32">
        <f t="shared" si="128"/>
        <v>4.9252283812744029</v>
      </c>
      <c r="H188" s="32">
        <f t="shared" si="128"/>
        <v>12.477402376587751</v>
      </c>
      <c r="I188" s="32">
        <f t="shared" si="128"/>
        <v>13.983637526308417</v>
      </c>
      <c r="J188" s="32">
        <f t="shared" si="128"/>
        <v>4.8617499476297485</v>
      </c>
    </row>
    <row r="189" spans="1:10" x14ac:dyDescent="0.2">
      <c r="A189" s="38">
        <v>1978</v>
      </c>
      <c r="E189" s="32">
        <f t="shared" ref="E189:J189" si="129">(E134-E133)/E133*100</f>
        <v>8.3155196707568102</v>
      </c>
      <c r="F189" s="32">
        <f t="shared" si="129"/>
        <v>8.723555634454506</v>
      </c>
      <c r="G189" s="32">
        <f t="shared" si="129"/>
        <v>6.749781287713998</v>
      </c>
      <c r="H189" s="32">
        <f t="shared" si="129"/>
        <v>7.2048005820744345</v>
      </c>
      <c r="I189" s="32">
        <f t="shared" si="129"/>
        <v>7.1199228130992473</v>
      </c>
      <c r="J189" s="32">
        <f t="shared" si="129"/>
        <v>7.671281307534322</v>
      </c>
    </row>
    <row r="190" spans="1:10" x14ac:dyDescent="0.2">
      <c r="A190" s="38">
        <v>1979</v>
      </c>
      <c r="E190" s="32">
        <f t="shared" ref="E190:J190" si="130">(E135-E134)/E134*100</f>
        <v>14.76029867603706</v>
      </c>
      <c r="F190" s="32">
        <f t="shared" si="130"/>
        <v>18.600861234192941</v>
      </c>
      <c r="G190" s="32">
        <f t="shared" si="130"/>
        <v>-0.24940961351244137</v>
      </c>
      <c r="H190" s="32">
        <f t="shared" si="130"/>
        <v>9.1338804288903521</v>
      </c>
      <c r="I190" s="32">
        <f t="shared" si="130"/>
        <v>10.048808857990648</v>
      </c>
      <c r="J190" s="32">
        <f t="shared" si="130"/>
        <v>4.1312635915079099</v>
      </c>
    </row>
    <row r="191" spans="1:10" x14ac:dyDescent="0.2">
      <c r="A191" s="38">
        <v>1980</v>
      </c>
      <c r="E191" s="32">
        <f t="shared" ref="E191:J191" si="131">(E136-E135)/E135*100</f>
        <v>9.9500520879485563</v>
      </c>
      <c r="F191" s="32">
        <f t="shared" si="131"/>
        <v>10.223268533208969</v>
      </c>
      <c r="G191" s="32">
        <f t="shared" si="131"/>
        <v>8.680482201135483</v>
      </c>
      <c r="H191" s="32">
        <f t="shared" si="131"/>
        <v>6.1640079614989105</v>
      </c>
      <c r="I191" s="32">
        <f t="shared" si="131"/>
        <v>6.7945004990581825</v>
      </c>
      <c r="J191" s="32">
        <f t="shared" si="131"/>
        <v>2.5207134751315512</v>
      </c>
    </row>
    <row r="192" spans="1:10" x14ac:dyDescent="0.2">
      <c r="A192" s="38">
        <v>1981</v>
      </c>
      <c r="E192" s="32">
        <f t="shared" ref="E192:J192" si="132">(E137-E136)/E136*100</f>
        <v>-1.9132727827392682</v>
      </c>
      <c r="F192" s="32">
        <f t="shared" si="132"/>
        <v>-4.2639114307213832</v>
      </c>
      <c r="G192" s="32">
        <f t="shared" si="132"/>
        <v>9.1646256034827882</v>
      </c>
      <c r="H192" s="32">
        <f t="shared" si="132"/>
        <v>-3.4202330784114277</v>
      </c>
      <c r="I192" s="32">
        <f t="shared" si="132"/>
        <v>-3.876554299581922</v>
      </c>
      <c r="J192" s="32">
        <f t="shared" si="132"/>
        <v>-0.67346329731844823</v>
      </c>
    </row>
    <row r="193" spans="1:10" x14ac:dyDescent="0.2">
      <c r="A193" s="38">
        <v>1982</v>
      </c>
      <c r="E193" s="32">
        <f t="shared" ref="E193:J193" si="133">(E138-E137)/E137*100</f>
        <v>-12.806720030533839</v>
      </c>
      <c r="F193" s="32">
        <f t="shared" si="133"/>
        <v>-16.921403959596496</v>
      </c>
      <c r="G193" s="32">
        <f t="shared" si="133"/>
        <v>4.1992627654476209</v>
      </c>
      <c r="H193" s="32">
        <f t="shared" si="133"/>
        <v>-10.093338486152321</v>
      </c>
      <c r="I193" s="32">
        <f t="shared" si="133"/>
        <v>-12.867279787929595</v>
      </c>
      <c r="J193" s="32">
        <f t="shared" si="133"/>
        <v>6.0656026614247054</v>
      </c>
    </row>
    <row r="194" spans="1:10" x14ac:dyDescent="0.2">
      <c r="A194" s="38">
        <v>1983</v>
      </c>
      <c r="E194" s="32">
        <f t="shared" ref="E194:J194" si="134">(E139-E138)/E138*100</f>
        <v>-7.8363079680419609</v>
      </c>
      <c r="F194" s="32">
        <f t="shared" si="134"/>
        <v>-8.8988285657195672</v>
      </c>
      <c r="G194" s="32">
        <f t="shared" si="134"/>
        <v>-4.33502577194316</v>
      </c>
      <c r="H194" s="32">
        <f t="shared" si="134"/>
        <v>3.1211574554322223</v>
      </c>
      <c r="I194" s="32">
        <f t="shared" si="134"/>
        <v>3.5091040149049539</v>
      </c>
      <c r="J194" s="32">
        <f t="shared" si="134"/>
        <v>1.2646604819458749</v>
      </c>
    </row>
    <row r="195" spans="1:10" x14ac:dyDescent="0.2">
      <c r="A195" s="38">
        <v>1984</v>
      </c>
      <c r="E195" s="32">
        <f t="shared" ref="E195:J195" si="135">(E140-E139)/E139*100</f>
        <v>4.7324173260665017</v>
      </c>
      <c r="F195" s="32">
        <f t="shared" si="135"/>
        <v>4.3422280621094957</v>
      </c>
      <c r="G195" s="32">
        <f t="shared" si="135"/>
        <v>5.9568532860281174</v>
      </c>
      <c r="H195" s="32">
        <f t="shared" si="135"/>
        <v>18.295068929447332</v>
      </c>
      <c r="I195" s="32">
        <f t="shared" si="135"/>
        <v>18.357192662827913</v>
      </c>
      <c r="J195" s="32">
        <f t="shared" si="135"/>
        <v>17.991190042907217</v>
      </c>
    </row>
    <row r="196" spans="1:10" x14ac:dyDescent="0.2">
      <c r="A196" s="38">
        <v>1985</v>
      </c>
      <c r="E196" s="32">
        <f t="shared" ref="E196:J196" si="136">(E141-E140)/E140*100</f>
        <v>-4.6237022688511509</v>
      </c>
      <c r="F196" s="32">
        <f t="shared" si="136"/>
        <v>-5.7075476751848582</v>
      </c>
      <c r="G196" s="32">
        <f t="shared" si="136"/>
        <v>-1.2743628911343114</v>
      </c>
      <c r="H196" s="32">
        <f t="shared" si="136"/>
        <v>-1.3676251101123702</v>
      </c>
      <c r="I196" s="32">
        <f t="shared" si="136"/>
        <v>-2.3176912509307335</v>
      </c>
      <c r="J196" s="32">
        <f t="shared" si="136"/>
        <v>3.2940488344846073</v>
      </c>
    </row>
    <row r="197" spans="1:10" x14ac:dyDescent="0.2">
      <c r="A197" s="38">
        <v>1986</v>
      </c>
      <c r="E197" s="32">
        <f t="shared" ref="E197:J197" si="137">(E142-E141)/E141*100</f>
        <v>4.1638332933326003</v>
      </c>
      <c r="F197" s="32">
        <f t="shared" si="137"/>
        <v>0.46239533406576055</v>
      </c>
      <c r="G197" s="32">
        <f t="shared" si="137"/>
        <v>15.088527121165402</v>
      </c>
      <c r="H197" s="32">
        <f t="shared" si="137"/>
        <v>6.0120493516981144</v>
      </c>
      <c r="I197" s="32">
        <f t="shared" si="137"/>
        <v>5.8355057385243354</v>
      </c>
      <c r="J197" s="32">
        <f t="shared" si="137"/>
        <v>6.8312318760687951</v>
      </c>
    </row>
    <row r="198" spans="1:10" x14ac:dyDescent="0.2">
      <c r="A198" s="38">
        <v>1987</v>
      </c>
      <c r="E198" s="32">
        <f t="shared" ref="E198:J198" si="138">(E143-E142)/E142*100</f>
        <v>8.7512921130439434</v>
      </c>
      <c r="F198" s="32">
        <f t="shared" si="138"/>
        <v>8.2696840795528423</v>
      </c>
      <c r="G198" s="32">
        <f t="shared" si="138"/>
        <v>9.9920984971529965</v>
      </c>
      <c r="H198" s="32">
        <f t="shared" si="138"/>
        <v>7.8442532739635462</v>
      </c>
      <c r="I198" s="32">
        <f t="shared" si="138"/>
        <v>7.4894241571323201</v>
      </c>
      <c r="J198" s="32">
        <f t="shared" si="138"/>
        <v>9.4753550914807239</v>
      </c>
    </row>
    <row r="199" spans="1:10" x14ac:dyDescent="0.2">
      <c r="A199" s="38">
        <v>1988</v>
      </c>
      <c r="E199" s="32">
        <f t="shared" ref="E199:J199" si="139">(E144-E143)/E143*100</f>
        <v>18.324763993834761</v>
      </c>
      <c r="F199" s="32">
        <f t="shared" si="139"/>
        <v>22.538191955629333</v>
      </c>
      <c r="G199" s="32">
        <f t="shared" si="139"/>
        <v>7.6393524992756578</v>
      </c>
      <c r="H199" s="32">
        <f t="shared" si="139"/>
        <v>4.3824135600293301</v>
      </c>
      <c r="I199" s="32">
        <f t="shared" si="139"/>
        <v>4.4881153456378149</v>
      </c>
      <c r="J199" s="32">
        <f t="shared" si="139"/>
        <v>3.9053310242051253</v>
      </c>
    </row>
    <row r="200" spans="1:10" x14ac:dyDescent="0.2">
      <c r="A200" s="38">
        <v>1989</v>
      </c>
      <c r="E200" s="32">
        <f t="shared" ref="E200:J200" si="140">(E145-E144)/E144*100</f>
        <v>7.7059894788772274</v>
      </c>
      <c r="F200" s="32">
        <f t="shared" si="140"/>
        <v>7.1703723704615641</v>
      </c>
      <c r="G200" s="32">
        <f t="shared" si="140"/>
        <v>9.2523491343730822</v>
      </c>
      <c r="H200" s="32">
        <f t="shared" si="140"/>
        <v>1.369082379650129</v>
      </c>
      <c r="I200" s="32">
        <f t="shared" si="140"/>
        <v>1.8516126320701667</v>
      </c>
      <c r="J200" s="32">
        <f t="shared" si="140"/>
        <v>-0.82102196894270563</v>
      </c>
    </row>
    <row r="201" spans="1:10" x14ac:dyDescent="0.2">
      <c r="A201" s="38">
        <v>1990</v>
      </c>
      <c r="E201" s="32">
        <f t="shared" ref="E201:J201" si="141">(E146-E145)/E145*100</f>
        <v>4.7918056200900265</v>
      </c>
      <c r="F201" s="32">
        <f t="shared" si="141"/>
        <v>2.6303149757171345</v>
      </c>
      <c r="G201" s="32">
        <f t="shared" si="141"/>
        <v>10.913242641658893</v>
      </c>
      <c r="H201" s="32">
        <f t="shared" si="141"/>
        <v>1.2580050806069807</v>
      </c>
      <c r="I201" s="32">
        <f t="shared" si="141"/>
        <v>-0.50441673519167252</v>
      </c>
      <c r="J201" s="32">
        <f t="shared" si="141"/>
        <v>9.4728316952642455</v>
      </c>
    </row>
    <row r="202" spans="1:10" x14ac:dyDescent="0.2">
      <c r="A202" s="38">
        <v>1991</v>
      </c>
      <c r="E202" s="32">
        <f t="shared" ref="E202:J202" si="142">(E147-E146)/E146*100</f>
        <v>3.1871417069082466</v>
      </c>
      <c r="F202" s="32">
        <f t="shared" si="142"/>
        <v>2.0725334402196642</v>
      </c>
      <c r="G202" s="32">
        <f t="shared" si="142"/>
        <v>6.1080272873199286</v>
      </c>
      <c r="H202" s="32">
        <f t="shared" si="142"/>
        <v>-5.530442157561076</v>
      </c>
      <c r="I202" s="32">
        <f t="shared" si="142"/>
        <v>-5.9258576481284919</v>
      </c>
      <c r="J202" s="32">
        <f t="shared" si="142"/>
        <v>-3.8553462763497395</v>
      </c>
    </row>
    <row r="203" spans="1:10" x14ac:dyDescent="0.2">
      <c r="A203" s="38">
        <v>1992</v>
      </c>
      <c r="E203" s="32">
        <f t="shared" ref="E203:J203" si="143">(E148-E147)/E147*100</f>
        <v>2.8490066681235255</v>
      </c>
      <c r="F203" s="32">
        <f t="shared" si="143"/>
        <v>2.3729328028593333</v>
      </c>
      <c r="G203" s="32">
        <f t="shared" si="143"/>
        <v>4.049133870260313</v>
      </c>
      <c r="H203" s="32">
        <f t="shared" si="143"/>
        <v>3.7986147429204302</v>
      </c>
      <c r="I203" s="32">
        <f t="shared" si="143"/>
        <v>5.3604088952214877</v>
      </c>
      <c r="J203" s="32">
        <f t="shared" si="143"/>
        <v>-2.6751201751766445</v>
      </c>
    </row>
    <row r="204" spans="1:10" x14ac:dyDescent="0.2">
      <c r="A204" s="38">
        <v>1993</v>
      </c>
      <c r="E204" s="32">
        <f t="shared" ref="E204:J204" si="144">(E149-E148)/E148*100</f>
        <v>0.45632475106088888</v>
      </c>
      <c r="F204" s="32">
        <f t="shared" si="144"/>
        <v>0.19237533163115042</v>
      </c>
      <c r="G204" s="32">
        <f t="shared" si="144"/>
        <v>1.1109915637351147</v>
      </c>
      <c r="H204" s="32">
        <f t="shared" si="144"/>
        <v>4.7828938424309309</v>
      </c>
      <c r="I204" s="32">
        <f t="shared" si="144"/>
        <v>5.8947115167083641</v>
      </c>
      <c r="J204" s="32">
        <f t="shared" si="144"/>
        <v>-0.20616084823967476</v>
      </c>
    </row>
    <row r="205" spans="1:10" x14ac:dyDescent="0.2">
      <c r="A205" s="38">
        <v>1994</v>
      </c>
      <c r="E205" s="32">
        <f t="shared" ref="E205:J205" si="145">(E150-E149)/E149*100</f>
        <v>5.8077285908449827</v>
      </c>
      <c r="F205" s="32">
        <f t="shared" si="145"/>
        <v>6.4407214872951961</v>
      </c>
      <c r="G205" s="32">
        <f t="shared" si="145"/>
        <v>4.2519967003401504</v>
      </c>
      <c r="H205" s="32">
        <f t="shared" si="145"/>
        <v>8.7340220177280781</v>
      </c>
      <c r="I205" s="32">
        <f t="shared" si="145"/>
        <v>9.734383747151016</v>
      </c>
      <c r="J205" s="32">
        <f t="shared" si="145"/>
        <v>3.9706741331626474</v>
      </c>
    </row>
    <row r="206" spans="1:10" x14ac:dyDescent="0.2">
      <c r="A206" s="38">
        <v>1995</v>
      </c>
      <c r="E206" s="32">
        <f t="shared" ref="E206:J206" si="146">(E151-E150)/E150*100</f>
        <v>9.3402988891721854</v>
      </c>
      <c r="F206" s="32">
        <f t="shared" si="146"/>
        <v>10.722532209700383</v>
      </c>
      <c r="G206" s="32">
        <f t="shared" si="146"/>
        <v>5.8718068343430314</v>
      </c>
      <c r="H206" s="32">
        <f t="shared" si="146"/>
        <v>7.5447131447262228</v>
      </c>
      <c r="I206" s="32">
        <f t="shared" si="146"/>
        <v>8.4761172241938567</v>
      </c>
      <c r="J206" s="32">
        <f t="shared" si="146"/>
        <v>2.863857617401754</v>
      </c>
    </row>
    <row r="207" spans="1:10" x14ac:dyDescent="0.2">
      <c r="A207" s="38">
        <v>1996</v>
      </c>
      <c r="E207" s="32">
        <f t="shared" ref="E207:J207" si="147">(E152-E151)/E151*100</f>
        <v>4.0621806064708537</v>
      </c>
      <c r="F207" s="32">
        <f t="shared" si="147"/>
        <v>3.2994676769679265</v>
      </c>
      <c r="G207" s="32">
        <f t="shared" si="147"/>
        <v>6.0637752917421501</v>
      </c>
      <c r="H207" s="32">
        <f t="shared" si="147"/>
        <v>4.1427155756399481</v>
      </c>
      <c r="I207" s="32">
        <f t="shared" si="147"/>
        <v>4.0318718650952619</v>
      </c>
      <c r="J207" s="32">
        <f t="shared" si="147"/>
        <v>4.7301636455828913</v>
      </c>
    </row>
    <row r="208" spans="1:10" x14ac:dyDescent="0.2">
      <c r="A208" s="38">
        <v>1997</v>
      </c>
      <c r="E208" s="32">
        <f t="shared" ref="E208:J208" si="148">(E153-E152)/E152*100</f>
        <v>6.596967223321867</v>
      </c>
      <c r="F208" s="32">
        <f t="shared" si="148"/>
        <v>7.660533738557743</v>
      </c>
      <c r="G208" s="32">
        <f t="shared" si="148"/>
        <v>3.8785839558624171</v>
      </c>
      <c r="H208" s="32">
        <f t="shared" si="148"/>
        <v>5.9955595484884388</v>
      </c>
      <c r="I208" s="32">
        <f t="shared" si="148"/>
        <v>6.0583758629994353</v>
      </c>
      <c r="J208" s="32">
        <f t="shared" si="148"/>
        <v>5.6648661625668488</v>
      </c>
    </row>
    <row r="209" spans="1:10" x14ac:dyDescent="0.2">
      <c r="A209" s="38">
        <v>1998</v>
      </c>
      <c r="E209" s="32">
        <f t="shared" ref="E209:J209" si="149">(E154-E153)/E153*100</f>
        <v>-2.3581533762102915</v>
      </c>
      <c r="F209" s="32">
        <f t="shared" si="149"/>
        <v>-3.3701924323326917</v>
      </c>
      <c r="G209" s="32">
        <f t="shared" si="149"/>
        <v>0.32270463823602608</v>
      </c>
      <c r="H209" s="32">
        <f t="shared" si="149"/>
        <v>3.0818900909697131</v>
      </c>
      <c r="I209" s="32">
        <f t="shared" si="149"/>
        <v>2.4417953760759628</v>
      </c>
      <c r="J209" s="32">
        <f t="shared" si="149"/>
        <v>6.464186486183146</v>
      </c>
    </row>
    <row r="210" spans="1:10" x14ac:dyDescent="0.2">
      <c r="A210" s="38">
        <v>1999</v>
      </c>
      <c r="E210" s="32">
        <f t="shared" ref="E210:J210" si="150">(E155-E154)/E154*100</f>
        <v>1.0006194027232191</v>
      </c>
      <c r="F210" s="32">
        <f t="shared" si="150"/>
        <v>1.5087010477590319</v>
      </c>
      <c r="G210" s="32">
        <f t="shared" si="150"/>
        <v>-0.29572957290574492</v>
      </c>
      <c r="H210" s="32">
        <f t="shared" si="150"/>
        <v>9.1213237979481061</v>
      </c>
      <c r="I210" s="32">
        <f t="shared" si="150"/>
        <v>9.8756237420173179</v>
      </c>
      <c r="J210" s="32">
        <f t="shared" si="150"/>
        <v>5.2861492172327393</v>
      </c>
    </row>
    <row r="211" spans="1:10" x14ac:dyDescent="0.2">
      <c r="A211" s="38">
        <v>2000</v>
      </c>
      <c r="E211" s="32">
        <f t="shared" ref="E211:J211" si="151">(E156-E155)/E155*100</f>
        <v>7.272414537302331</v>
      </c>
      <c r="F211" s="32">
        <f t="shared" si="151"/>
        <v>8.683617250647865</v>
      </c>
      <c r="G211" s="32">
        <f t="shared" si="151"/>
        <v>3.6069863572297316</v>
      </c>
      <c r="H211" s="32">
        <f t="shared" si="151"/>
        <v>13.929319498519414</v>
      </c>
      <c r="I211" s="32">
        <f t="shared" si="151"/>
        <v>15.008690017165732</v>
      </c>
      <c r="J211" s="32">
        <f t="shared" si="151"/>
        <v>8.2021277182128838</v>
      </c>
    </row>
    <row r="212" spans="1:10" x14ac:dyDescent="0.2">
      <c r="A212" s="38">
        <v>2001</v>
      </c>
      <c r="E212" s="32">
        <f t="shared" ref="E212:J212" si="152">(E157-E156)/E156*100</f>
        <v>-9.0713884404366638</v>
      </c>
      <c r="F212" s="32">
        <f t="shared" si="152"/>
        <v>-9.8114978847927858</v>
      </c>
      <c r="G212" s="32">
        <f t="shared" si="152"/>
        <v>-7.0546326538565323</v>
      </c>
      <c r="H212" s="32">
        <f t="shared" si="152"/>
        <v>-8.5449832130982042</v>
      </c>
      <c r="I212" s="32">
        <f t="shared" si="152"/>
        <v>-9.3327224697469049</v>
      </c>
      <c r="J212" s="32">
        <f t="shared" si="152"/>
        <v>-4.1022675499808123</v>
      </c>
    </row>
    <row r="213" spans="1:10" x14ac:dyDescent="0.2">
      <c r="A213" s="38">
        <v>2002</v>
      </c>
      <c r="E213" s="32">
        <f t="shared" ref="E213:J213" si="153">(E158-E157)/E157*100</f>
        <v>-5.0233023181798178</v>
      </c>
      <c r="F213" s="32">
        <f t="shared" si="153"/>
        <v>-6.9277439852019835</v>
      </c>
      <c r="G213" s="32">
        <f t="shared" si="153"/>
        <v>1.1871352506507747E-2</v>
      </c>
      <c r="H213" s="32">
        <f t="shared" si="153"/>
        <v>-0.35996698600436489</v>
      </c>
      <c r="I213" s="32">
        <f t="shared" si="153"/>
        <v>-0.76784336209480497</v>
      </c>
      <c r="J213" s="32">
        <f t="shared" si="153"/>
        <v>1.8144696431287748</v>
      </c>
    </row>
    <row r="214" spans="1:10" x14ac:dyDescent="0.2">
      <c r="A214" s="38">
        <v>2003</v>
      </c>
      <c r="E214" s="32">
        <f t="shared" ref="E214:J214" si="154">(E159-E158)/E158*100</f>
        <v>1.4682926828961476</v>
      </c>
      <c r="F214" s="32">
        <f t="shared" si="154"/>
        <v>1.7137589399950537</v>
      </c>
      <c r="G214" s="32">
        <f t="shared" si="154"/>
        <v>0.86429275033626796</v>
      </c>
      <c r="H214" s="32">
        <f t="shared" si="154"/>
        <v>5.2216955556526496</v>
      </c>
      <c r="I214" s="32">
        <f t="shared" si="154"/>
        <v>5.3872355388498026</v>
      </c>
      <c r="J214" s="32">
        <f t="shared" si="154"/>
        <v>4.3618533531119361</v>
      </c>
    </row>
    <row r="215" spans="1:10" x14ac:dyDescent="0.2">
      <c r="A215" s="38">
        <v>2004</v>
      </c>
      <c r="E215" s="32">
        <f t="shared" ref="E215:J215" si="155">(E160-E159)/E159*100</f>
        <v>9.6006892259592327</v>
      </c>
      <c r="F215" s="32">
        <f t="shared" si="155"/>
        <v>8.6144409321509929</v>
      </c>
      <c r="G215" s="32">
        <f t="shared" si="155"/>
        <v>12.048240472568001</v>
      </c>
      <c r="H215" s="32">
        <f t="shared" si="155"/>
        <v>12.617903341124704</v>
      </c>
      <c r="I215" s="32">
        <f t="shared" si="155"/>
        <v>12.829798744706084</v>
      </c>
      <c r="J215" s="32">
        <f t="shared" si="155"/>
        <v>11.505469205418196</v>
      </c>
    </row>
    <row r="216" spans="1:10" x14ac:dyDescent="0.2">
      <c r="A216" s="38">
        <v>2005</v>
      </c>
      <c r="E216" s="32">
        <f t="shared" ref="E216:J216" si="156">(E161-E160)/E160*100</f>
        <v>6.2766563159606994</v>
      </c>
      <c r="F216" s="32">
        <f t="shared" si="156"/>
        <v>6.4795549508443946</v>
      </c>
      <c r="G216" s="32">
        <f t="shared" si="156"/>
        <v>5.7883125391315806</v>
      </c>
      <c r="H216" s="32">
        <f t="shared" si="156"/>
        <v>8.3547816392033329</v>
      </c>
      <c r="I216" s="32">
        <f t="shared" si="156"/>
        <v>9.3856457929658887</v>
      </c>
      <c r="J216" s="32">
        <f t="shared" si="156"/>
        <v>2.8812371021698349</v>
      </c>
    </row>
    <row r="217" spans="1:10" x14ac:dyDescent="0.2">
      <c r="A217" s="38">
        <v>2006</v>
      </c>
      <c r="E217" s="32">
        <f t="shared" ref="E217:J217" si="157">(E162-E161)/E161*100</f>
        <v>8.9563933082965832</v>
      </c>
      <c r="F217" s="32">
        <f t="shared" si="157"/>
        <v>9.5485873477632897</v>
      </c>
      <c r="G217" s="32">
        <f t="shared" si="157"/>
        <v>7.5226795728648836</v>
      </c>
      <c r="H217" s="32">
        <f t="shared" si="157"/>
        <v>6.5339430334028563</v>
      </c>
      <c r="I217" s="32">
        <f t="shared" si="157"/>
        <v>6.4210510456927077</v>
      </c>
      <c r="J217" s="32">
        <f t="shared" si="157"/>
        <v>7.1713086715388066</v>
      </c>
    </row>
    <row r="218" spans="1:10" x14ac:dyDescent="0.2">
      <c r="A218" s="38">
        <v>2007</v>
      </c>
      <c r="E218" s="32">
        <f t="shared" ref="E218:J218" si="158">(E163-E162)/E162*100</f>
        <v>9.1789220136843568</v>
      </c>
      <c r="F218" s="32">
        <f t="shared" si="158"/>
        <v>8.0218811643425258</v>
      </c>
      <c r="G218" s="32">
        <f t="shared" si="158"/>
        <v>12.033149949748289</v>
      </c>
      <c r="H218" s="32">
        <f t="shared" si="158"/>
        <v>2.5406225599571481</v>
      </c>
      <c r="I218" s="32">
        <f t="shared" si="158"/>
        <v>2.0483640296743455</v>
      </c>
      <c r="J218" s="32">
        <f t="shared" si="158"/>
        <v>5.2999166016772135</v>
      </c>
    </row>
    <row r="219" spans="1:10" x14ac:dyDescent="0.2">
      <c r="A219" s="38">
        <v>2008</v>
      </c>
      <c r="E219" s="32">
        <f t="shared" ref="E219:J219" si="159">(E164-E163)/E163*100</f>
        <v>8.1813291197610312</v>
      </c>
      <c r="F219" s="32">
        <f t="shared" si="159"/>
        <v>9.1619433010160698</v>
      </c>
      <c r="G219" s="32">
        <f t="shared" si="159"/>
        <v>5.8488935887834925</v>
      </c>
      <c r="H219" s="32">
        <f t="shared" si="159"/>
        <v>5.0394220703714954</v>
      </c>
      <c r="I219" s="32">
        <f t="shared" si="159"/>
        <v>4.7397911521207643</v>
      </c>
      <c r="J219" s="32">
        <f t="shared" si="159"/>
        <v>6.6680069539640385</v>
      </c>
    </row>
    <row r="220" spans="1:10" x14ac:dyDescent="0.2">
      <c r="A220" s="38">
        <v>2009</v>
      </c>
      <c r="E220" s="32">
        <f t="shared" ref="E220:J220" si="160">(E165-E164)/E164*100</f>
        <v>-15.642386274773894</v>
      </c>
      <c r="F220" s="32">
        <f t="shared" si="160"/>
        <v>-19.527453572663831</v>
      </c>
      <c r="G220" s="32">
        <f t="shared" si="160"/>
        <v>-6.1132445148153263</v>
      </c>
      <c r="H220" s="32">
        <f t="shared" si="160"/>
        <v>-24.099851995690528</v>
      </c>
      <c r="I220" s="32">
        <f t="shared" si="160"/>
        <v>-27.414298147056037</v>
      </c>
      <c r="J220" s="32">
        <f t="shared" si="160"/>
        <v>-6.4166828856638336</v>
      </c>
    </row>
    <row r="221" spans="1:10" x14ac:dyDescent="0.2">
      <c r="A221" s="38">
        <v>2010</v>
      </c>
      <c r="E221" s="32">
        <f t="shared" ref="E221:J221" si="161">(E166-E165)/E165*100</f>
        <v>14.520479728604679</v>
      </c>
      <c r="F221" s="32">
        <f t="shared" si="161"/>
        <v>18.08200013313466</v>
      </c>
      <c r="G221" s="32">
        <f t="shared" si="161"/>
        <v>7.033219653796456</v>
      </c>
      <c r="H221" s="32">
        <f t="shared" si="161"/>
        <v>17.067214100214937</v>
      </c>
      <c r="I221" s="32">
        <f t="shared" si="161"/>
        <v>20.246694472043302</v>
      </c>
      <c r="J221" s="32">
        <f t="shared" si="161"/>
        <v>3.9100415276134406</v>
      </c>
    </row>
    <row r="222" spans="1:10" x14ac:dyDescent="0.2">
      <c r="A222" s="38">
        <v>2011</v>
      </c>
      <c r="E222" s="32">
        <f t="shared" ref="E222:J222" si="162">(E167-E166)/E166*100</f>
        <v>11.529131919980951</v>
      </c>
      <c r="F222" s="32">
        <f t="shared" si="162"/>
        <v>13.005867648304511</v>
      </c>
      <c r="G222" s="32">
        <f t="shared" si="162"/>
        <v>8.1040593258440818</v>
      </c>
      <c r="H222" s="32">
        <f t="shared" si="162"/>
        <v>10.897844166310028</v>
      </c>
      <c r="I222" s="32">
        <f t="shared" si="162"/>
        <v>12.480071375069345</v>
      </c>
      <c r="J222" s="32">
        <f t="shared" si="162"/>
        <v>3.3209556084202405</v>
      </c>
    </row>
    <row r="223" spans="1:10" x14ac:dyDescent="0.2">
      <c r="A223" s="38">
        <v>2012</v>
      </c>
      <c r="E223" s="32">
        <f t="shared" ref="E223:J224" si="163">(E168-E167)/E167*100</f>
        <v>2.0798093006260379</v>
      </c>
      <c r="F223" s="32">
        <f t="shared" si="163"/>
        <v>1.8302085037726068</v>
      </c>
      <c r="G223" s="32">
        <f t="shared" si="163"/>
        <v>2.68480177349974</v>
      </c>
      <c r="H223" s="32">
        <f t="shared" si="163"/>
        <v>0.32751007336158355</v>
      </c>
      <c r="I223" s="32">
        <f t="shared" si="163"/>
        <v>0.29744879735816954</v>
      </c>
      <c r="J223" s="32">
        <f t="shared" si="163"/>
        <v>0.48445433123738602</v>
      </c>
    </row>
    <row r="224" spans="1:10" x14ac:dyDescent="0.2">
      <c r="A224" s="38">
        <v>2013</v>
      </c>
      <c r="E224" s="32">
        <f t="shared" si="163"/>
        <v>0.53890967997975603</v>
      </c>
      <c r="F224" s="32">
        <f t="shared" si="163"/>
        <v>-0.36883224192500136</v>
      </c>
      <c r="G224" s="32">
        <f t="shared" si="163"/>
        <v>2.7214165259642717</v>
      </c>
      <c r="H224" s="32">
        <f t="shared" si="163"/>
        <v>-2.242045725919632</v>
      </c>
      <c r="I224" s="32">
        <f t="shared" si="163"/>
        <v>-2.5835819267390474</v>
      </c>
      <c r="J224" s="32">
        <f t="shared" si="163"/>
        <v>-0.46506390745548593</v>
      </c>
    </row>
    <row r="226" spans="1:10" x14ac:dyDescent="0.2">
      <c r="A226" s="35" t="s">
        <v>376</v>
      </c>
    </row>
    <row r="227" spans="1:10" x14ac:dyDescent="0.2">
      <c r="A227" s="33" t="s">
        <v>377</v>
      </c>
      <c r="B227" s="32"/>
      <c r="C227" s="32"/>
      <c r="D227" s="32"/>
      <c r="E227" s="32">
        <f t="shared" ref="E227:J227" si="164">((E126/E117)^(1/9)-1)*100</f>
        <v>4.5592513780505994</v>
      </c>
      <c r="F227" s="32">
        <f t="shared" si="164"/>
        <v>4.3783908545456773</v>
      </c>
      <c r="G227" s="32">
        <f t="shared" si="164"/>
        <v>5.1207748468968362</v>
      </c>
      <c r="H227" s="32">
        <f t="shared" si="164"/>
        <v>6.1089970668524174</v>
      </c>
      <c r="I227" s="32">
        <f t="shared" si="164"/>
        <v>7.4517129544175109</v>
      </c>
      <c r="J227" s="32">
        <f t="shared" si="164"/>
        <v>3.1152700331351868</v>
      </c>
    </row>
    <row r="228" spans="1:10" x14ac:dyDescent="0.2">
      <c r="A228" s="33" t="s">
        <v>378</v>
      </c>
      <c r="B228" s="32"/>
      <c r="C228" s="32"/>
      <c r="D228" s="32"/>
      <c r="E228" s="32">
        <f t="shared" ref="E228:J228" si="165">((E131/E126)^(1/5)-1)*100</f>
        <v>9.9705720897060637</v>
      </c>
      <c r="F228" s="32">
        <f t="shared" si="165"/>
        <v>11.61845562439574</v>
      </c>
      <c r="G228" s="32">
        <f t="shared" si="165"/>
        <v>4.3325859734767436</v>
      </c>
      <c r="H228" s="32">
        <f t="shared" si="165"/>
        <v>8.7106252748974775</v>
      </c>
      <c r="I228" s="32">
        <f t="shared" si="165"/>
        <v>11.094037614004559</v>
      </c>
      <c r="J228" s="32">
        <f t="shared" si="165"/>
        <v>0.80397863405667902</v>
      </c>
    </row>
    <row r="229" spans="1:10" x14ac:dyDescent="0.2">
      <c r="A229" s="33" t="s">
        <v>379</v>
      </c>
      <c r="B229" s="32"/>
      <c r="C229" s="32"/>
      <c r="D229" s="32"/>
      <c r="E229" s="32">
        <f t="shared" ref="E229:J229" si="166">((E138/E131)^(1/7)-1)*100</f>
        <v>2.3306419319521599</v>
      </c>
      <c r="F229" s="32">
        <f t="shared" si="166"/>
        <v>1.5812116245885077</v>
      </c>
      <c r="G229" s="32">
        <f t="shared" si="166"/>
        <v>5.1635160877451236</v>
      </c>
      <c r="H229" s="32">
        <f t="shared" si="166"/>
        <v>5.0313271616011734</v>
      </c>
      <c r="I229" s="32">
        <f t="shared" si="166"/>
        <v>5.2172353342095246</v>
      </c>
      <c r="J229" s="32">
        <f t="shared" si="166"/>
        <v>4.1764643215313368</v>
      </c>
    </row>
    <row r="230" spans="1:10" x14ac:dyDescent="0.2">
      <c r="A230" s="33" t="s">
        <v>380</v>
      </c>
      <c r="B230" s="32"/>
      <c r="C230" s="32"/>
      <c r="D230" s="32"/>
      <c r="E230" s="32">
        <f t="shared" ref="E230:J230" si="167">((E147/E138)^(1/9)-1)*100</f>
        <v>4.1118437726108237</v>
      </c>
      <c r="F230" s="32">
        <f t="shared" si="167"/>
        <v>3.3158389729184501</v>
      </c>
      <c r="G230" s="32">
        <f t="shared" si="167"/>
        <v>6.4371457646642094</v>
      </c>
      <c r="H230" s="32">
        <f t="shared" si="167"/>
        <v>3.7459468454867917</v>
      </c>
      <c r="I230" s="32">
        <f t="shared" si="167"/>
        <v>3.4426071676251446</v>
      </c>
      <c r="J230" s="32">
        <f t="shared" si="167"/>
        <v>5.1070424456920449</v>
      </c>
    </row>
    <row r="231" spans="1:10" x14ac:dyDescent="0.2">
      <c r="A231" s="33" t="s">
        <v>381</v>
      </c>
      <c r="B231" s="32"/>
      <c r="C231" s="32"/>
      <c r="D231" s="32"/>
      <c r="E231" s="32">
        <f t="shared" ref="E231:J231" si="168">((E157/E147)^(1/10)-1)*100</f>
        <v>2.4627822205499195</v>
      </c>
      <c r="F231" s="32">
        <f t="shared" si="168"/>
        <v>2.5993924970755922</v>
      </c>
      <c r="G231" s="32">
        <f t="shared" si="168"/>
        <v>2.1109796748335796</v>
      </c>
      <c r="H231" s="32">
        <f t="shared" si="168"/>
        <v>5.1063142530052508</v>
      </c>
      <c r="I231" s="32">
        <f t="shared" si="168"/>
        <v>5.5722975604380665</v>
      </c>
      <c r="J231" s="32">
        <f t="shared" si="168"/>
        <v>2.9466594048897177</v>
      </c>
    </row>
    <row r="232" spans="1:10" x14ac:dyDescent="0.2">
      <c r="A232" s="33" t="s">
        <v>382</v>
      </c>
      <c r="B232" s="32"/>
      <c r="C232" s="32"/>
      <c r="D232" s="32"/>
      <c r="E232" s="32">
        <f t="shared" ref="E232:J232" si="169">((E165/E157)^(1/8)-1)*100</f>
        <v>2.5022357362936898</v>
      </c>
      <c r="F232" s="32">
        <f t="shared" si="169"/>
        <v>1.630463913099911</v>
      </c>
      <c r="G232" s="32">
        <f t="shared" si="169"/>
        <v>4.585415577541907</v>
      </c>
      <c r="H232" s="32">
        <f t="shared" si="169"/>
        <v>1.3611891314573299</v>
      </c>
      <c r="I232" s="32">
        <f t="shared" si="169"/>
        <v>0.79816378367010277</v>
      </c>
      <c r="J232" s="32">
        <f t="shared" si="169"/>
        <v>4.0435953397719882</v>
      </c>
    </row>
    <row r="234" spans="1:10" x14ac:dyDescent="0.2">
      <c r="A234" s="33" t="s">
        <v>372</v>
      </c>
    </row>
    <row r="236" spans="1:10" x14ac:dyDescent="0.2">
      <c r="A236" s="33" t="s">
        <v>656</v>
      </c>
    </row>
    <row r="237" spans="1:10" x14ac:dyDescent="0.2">
      <c r="A237" s="33" t="s">
        <v>657</v>
      </c>
    </row>
    <row r="238" spans="1:10" x14ac:dyDescent="0.2">
      <c r="A238" s="33" t="s">
        <v>658</v>
      </c>
    </row>
    <row r="239" spans="1:10" x14ac:dyDescent="0.2">
      <c r="A239" s="33" t="s">
        <v>659</v>
      </c>
    </row>
  </sheetData>
  <mergeCells count="4">
    <mergeCell ref="B1:D1"/>
    <mergeCell ref="E1:G1"/>
    <mergeCell ref="H1:J1"/>
    <mergeCell ref="M1:N1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7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2.75" x14ac:dyDescent="0.2"/>
  <cols>
    <col min="1" max="1" width="9.140625" style="33"/>
    <col min="2" max="2" width="36" style="33" customWidth="1"/>
    <col min="3" max="3" width="6.140625" style="33" customWidth="1"/>
    <col min="4" max="11" width="10.7109375" style="33" customWidth="1"/>
    <col min="12" max="13" width="10.7109375" style="33" bestFit="1" customWidth="1"/>
    <col min="14" max="14" width="10.7109375" style="33" customWidth="1"/>
    <col min="15" max="15" width="10.85546875" style="33" customWidth="1"/>
    <col min="16" max="16384" width="9.140625" style="33"/>
  </cols>
  <sheetData>
    <row r="1" spans="1:15" x14ac:dyDescent="0.2">
      <c r="A1" s="33" t="s">
        <v>653</v>
      </c>
      <c r="B1" s="67"/>
      <c r="C1" s="67"/>
      <c r="D1" s="111">
        <v>2011</v>
      </c>
      <c r="E1" s="111"/>
      <c r="F1" s="111"/>
      <c r="G1" s="112"/>
      <c r="H1" s="113">
        <v>2012</v>
      </c>
      <c r="I1" s="111"/>
      <c r="J1" s="111"/>
      <c r="K1" s="112"/>
      <c r="L1" s="114">
        <v>2013</v>
      </c>
      <c r="M1" s="114"/>
      <c r="N1" s="114"/>
      <c r="O1" s="114"/>
    </row>
    <row r="2" spans="1:15" s="68" customFormat="1" x14ac:dyDescent="0.2">
      <c r="A2" s="38" t="s">
        <v>652</v>
      </c>
      <c r="B2" s="70" t="s">
        <v>653</v>
      </c>
      <c r="C2" s="70" t="s">
        <v>654</v>
      </c>
      <c r="D2" s="69" t="s">
        <v>65</v>
      </c>
      <c r="E2" s="69" t="s">
        <v>383</v>
      </c>
      <c r="F2" s="69" t="s">
        <v>384</v>
      </c>
      <c r="G2" s="71" t="s">
        <v>385</v>
      </c>
      <c r="H2" s="69" t="s">
        <v>65</v>
      </c>
      <c r="I2" s="69" t="s">
        <v>383</v>
      </c>
      <c r="J2" s="69" t="s">
        <v>384</v>
      </c>
      <c r="K2" s="71" t="s">
        <v>385</v>
      </c>
      <c r="L2" s="69" t="s">
        <v>65</v>
      </c>
      <c r="M2" s="69" t="s">
        <v>383</v>
      </c>
      <c r="N2" s="69" t="s">
        <v>384</v>
      </c>
      <c r="O2" s="69" t="s">
        <v>385</v>
      </c>
    </row>
    <row r="3" spans="1:15" x14ac:dyDescent="0.2">
      <c r="A3" s="15" t="s">
        <v>703</v>
      </c>
      <c r="B3" s="67"/>
      <c r="C3" s="67"/>
      <c r="D3" s="67"/>
      <c r="E3" s="67"/>
      <c r="F3" s="67"/>
      <c r="G3" s="72"/>
      <c r="H3" s="67"/>
      <c r="K3" s="41"/>
    </row>
    <row r="4" spans="1:15" x14ac:dyDescent="0.2">
      <c r="A4" s="33" t="s">
        <v>409</v>
      </c>
      <c r="B4" s="33" t="s">
        <v>410</v>
      </c>
      <c r="C4" s="33" t="s">
        <v>411</v>
      </c>
      <c r="D4" s="26">
        <v>1251.1099999999999</v>
      </c>
      <c r="E4" s="26">
        <v>0</v>
      </c>
      <c r="F4" s="26">
        <v>0</v>
      </c>
      <c r="G4" s="63">
        <f>D4-E4-F4</f>
        <v>1251.1099999999999</v>
      </c>
      <c r="H4" s="26">
        <v>1151.74</v>
      </c>
      <c r="I4" s="26">
        <v>0</v>
      </c>
      <c r="J4" s="26">
        <v>0</v>
      </c>
      <c r="K4" s="63">
        <f>H4-I4-J4</f>
        <v>1151.74</v>
      </c>
      <c r="L4" s="26">
        <v>1019.700122</v>
      </c>
      <c r="M4" s="26">
        <v>0</v>
      </c>
      <c r="N4" s="26">
        <v>0</v>
      </c>
      <c r="O4" s="26">
        <f>L4-M4-N4</f>
        <v>1019.700122</v>
      </c>
    </row>
    <row r="5" spans="1:15" x14ac:dyDescent="0.2">
      <c r="A5" s="33" t="s">
        <v>412</v>
      </c>
      <c r="B5" s="33" t="s">
        <v>413</v>
      </c>
      <c r="C5" s="33" t="s">
        <v>411</v>
      </c>
      <c r="D5" s="26">
        <v>0.2</v>
      </c>
      <c r="E5" s="26">
        <v>0</v>
      </c>
      <c r="F5" s="26">
        <v>0</v>
      </c>
      <c r="G5" s="63">
        <f t="shared" ref="G5:G68" si="0">D5-E5-F5</f>
        <v>0.2</v>
      </c>
      <c r="H5" s="26">
        <v>0.09</v>
      </c>
      <c r="I5" s="26">
        <v>0</v>
      </c>
      <c r="J5" s="26">
        <v>0</v>
      </c>
      <c r="K5" s="63">
        <f t="shared" ref="K5:K68" si="1">H5-I5-J5</f>
        <v>0.09</v>
      </c>
      <c r="L5" s="26">
        <v>0.27143299999999998</v>
      </c>
      <c r="M5" s="26">
        <v>0</v>
      </c>
      <c r="N5" s="26">
        <v>0</v>
      </c>
      <c r="O5" s="26">
        <f t="shared" ref="O5:O68" si="2">L5-M5-N5</f>
        <v>0.27143299999999998</v>
      </c>
    </row>
    <row r="6" spans="1:15" x14ac:dyDescent="0.2">
      <c r="A6" s="33" t="s">
        <v>414</v>
      </c>
      <c r="B6" s="33" t="s">
        <v>415</v>
      </c>
      <c r="C6" s="33" t="s">
        <v>411</v>
      </c>
      <c r="D6" s="26">
        <v>17.920000000000002</v>
      </c>
      <c r="E6" s="26">
        <v>0</v>
      </c>
      <c r="F6" s="26">
        <v>0</v>
      </c>
      <c r="G6" s="63">
        <f t="shared" si="0"/>
        <v>17.920000000000002</v>
      </c>
      <c r="H6" s="26">
        <v>24.1</v>
      </c>
      <c r="I6" s="26">
        <v>0</v>
      </c>
      <c r="J6" s="26">
        <v>0.09</v>
      </c>
      <c r="K6" s="63">
        <f t="shared" si="1"/>
        <v>24.01</v>
      </c>
      <c r="L6" s="26">
        <v>27.762727999999999</v>
      </c>
      <c r="M6" s="26">
        <v>0</v>
      </c>
      <c r="N6" s="26">
        <v>0</v>
      </c>
      <c r="O6" s="26">
        <f t="shared" si="2"/>
        <v>27.762727999999999</v>
      </c>
    </row>
    <row r="7" spans="1:15" x14ac:dyDescent="0.2">
      <c r="A7" s="33" t="s">
        <v>416</v>
      </c>
      <c r="B7" s="33" t="s">
        <v>417</v>
      </c>
      <c r="C7" s="33" t="s">
        <v>411</v>
      </c>
      <c r="D7" s="26">
        <v>14380.46</v>
      </c>
      <c r="E7" s="26">
        <v>0</v>
      </c>
      <c r="F7" s="26">
        <v>0</v>
      </c>
      <c r="G7" s="63">
        <f t="shared" si="0"/>
        <v>14380.46</v>
      </c>
      <c r="H7" s="26">
        <v>15160.04</v>
      </c>
      <c r="I7" s="26">
        <v>0</v>
      </c>
      <c r="J7" s="26">
        <v>1.42</v>
      </c>
      <c r="K7" s="63">
        <f t="shared" si="1"/>
        <v>15158.62</v>
      </c>
      <c r="L7" s="26">
        <v>17817.928259</v>
      </c>
      <c r="M7" s="26">
        <v>0</v>
      </c>
      <c r="N7" s="26">
        <v>0</v>
      </c>
      <c r="O7" s="26">
        <f t="shared" si="2"/>
        <v>17817.928259</v>
      </c>
    </row>
    <row r="8" spans="1:15" x14ac:dyDescent="0.2">
      <c r="A8" s="33" t="s">
        <v>418</v>
      </c>
      <c r="B8" s="33" t="s">
        <v>419</v>
      </c>
      <c r="C8" s="33" t="s">
        <v>411</v>
      </c>
      <c r="D8" s="26">
        <v>229.88</v>
      </c>
      <c r="E8" s="26">
        <v>0</v>
      </c>
      <c r="F8" s="26">
        <v>209.38</v>
      </c>
      <c r="G8" s="63">
        <f t="shared" si="0"/>
        <v>20.5</v>
      </c>
      <c r="H8" s="26">
        <v>320.26</v>
      </c>
      <c r="I8" s="26">
        <v>0</v>
      </c>
      <c r="J8" s="26">
        <v>304.95</v>
      </c>
      <c r="K8" s="63">
        <f t="shared" si="1"/>
        <v>15.310000000000002</v>
      </c>
      <c r="L8" s="26">
        <v>538.64668900000004</v>
      </c>
      <c r="M8" s="26">
        <v>0</v>
      </c>
      <c r="N8" s="26">
        <v>350.95433200000002</v>
      </c>
      <c r="O8" s="26">
        <f t="shared" si="2"/>
        <v>187.69235700000002</v>
      </c>
    </row>
    <row r="9" spans="1:15" x14ac:dyDescent="0.2">
      <c r="A9" s="33" t="s">
        <v>420</v>
      </c>
      <c r="B9" s="33" t="s">
        <v>421</v>
      </c>
      <c r="C9" s="33" t="s">
        <v>411</v>
      </c>
      <c r="D9" s="26">
        <v>566.77</v>
      </c>
      <c r="E9" s="26">
        <v>0</v>
      </c>
      <c r="F9" s="26">
        <v>0</v>
      </c>
      <c r="G9" s="63">
        <f t="shared" si="0"/>
        <v>566.77</v>
      </c>
      <c r="H9" s="26">
        <v>696.28</v>
      </c>
      <c r="I9" s="26">
        <v>0</v>
      </c>
      <c r="J9" s="26">
        <v>0.13</v>
      </c>
      <c r="K9" s="63">
        <f t="shared" si="1"/>
        <v>696.15</v>
      </c>
      <c r="L9" s="26">
        <v>0</v>
      </c>
      <c r="M9" s="26">
        <v>0</v>
      </c>
      <c r="N9" s="26">
        <v>0</v>
      </c>
      <c r="O9" s="26">
        <f t="shared" si="2"/>
        <v>0</v>
      </c>
    </row>
    <row r="10" spans="1:15" x14ac:dyDescent="0.2">
      <c r="A10" s="33" t="s">
        <v>422</v>
      </c>
      <c r="B10" s="33" t="s">
        <v>423</v>
      </c>
      <c r="C10" s="33" t="s">
        <v>411</v>
      </c>
      <c r="D10" s="26">
        <v>0.09</v>
      </c>
      <c r="E10" s="26">
        <v>0</v>
      </c>
      <c r="F10" s="26">
        <v>0.09</v>
      </c>
      <c r="G10" s="63">
        <f t="shared" si="0"/>
        <v>0</v>
      </c>
      <c r="H10" s="26">
        <v>0</v>
      </c>
      <c r="I10" s="26">
        <v>0</v>
      </c>
      <c r="J10" s="26">
        <v>0</v>
      </c>
      <c r="K10" s="63">
        <f t="shared" si="1"/>
        <v>0</v>
      </c>
      <c r="L10" s="26">
        <v>902.44160499999998</v>
      </c>
      <c r="M10" s="26">
        <v>0</v>
      </c>
      <c r="N10" s="26">
        <v>0</v>
      </c>
      <c r="O10" s="26">
        <f t="shared" si="2"/>
        <v>902.44160499999998</v>
      </c>
    </row>
    <row r="11" spans="1:15" x14ac:dyDescent="0.2">
      <c r="A11" s="33" t="s">
        <v>424</v>
      </c>
      <c r="B11" s="33" t="s">
        <v>425</v>
      </c>
      <c r="C11" s="33" t="s">
        <v>411</v>
      </c>
      <c r="D11" s="26">
        <v>472.95</v>
      </c>
      <c r="E11" s="26">
        <v>0</v>
      </c>
      <c r="F11" s="26">
        <v>0.94</v>
      </c>
      <c r="G11" s="63">
        <f t="shared" si="0"/>
        <v>472.01</v>
      </c>
      <c r="H11" s="26">
        <v>344.4</v>
      </c>
      <c r="I11" s="26">
        <v>0</v>
      </c>
      <c r="J11" s="26">
        <v>50.56</v>
      </c>
      <c r="K11" s="63">
        <f t="shared" si="1"/>
        <v>293.83999999999997</v>
      </c>
      <c r="L11" s="26">
        <v>376.95598899999999</v>
      </c>
      <c r="M11" s="26">
        <v>0</v>
      </c>
      <c r="N11" s="26">
        <v>198.43875800000001</v>
      </c>
      <c r="O11" s="26">
        <f t="shared" si="2"/>
        <v>178.51723099999998</v>
      </c>
    </row>
    <row r="12" spans="1:15" x14ac:dyDescent="0.2">
      <c r="A12" s="33" t="s">
        <v>426</v>
      </c>
      <c r="B12" s="67" t="s">
        <v>427</v>
      </c>
      <c r="C12" s="33" t="s">
        <v>428</v>
      </c>
      <c r="D12" s="26">
        <v>0</v>
      </c>
      <c r="E12" s="26">
        <v>0</v>
      </c>
      <c r="F12" s="26">
        <v>0</v>
      </c>
      <c r="G12" s="63">
        <f t="shared" si="0"/>
        <v>0</v>
      </c>
      <c r="H12" s="26">
        <v>0</v>
      </c>
      <c r="I12" s="26">
        <v>0</v>
      </c>
      <c r="J12" s="26">
        <v>0</v>
      </c>
      <c r="K12" s="63">
        <f t="shared" si="1"/>
        <v>0</v>
      </c>
      <c r="L12" s="26">
        <v>0</v>
      </c>
      <c r="M12" s="26">
        <v>0</v>
      </c>
      <c r="N12" s="26">
        <v>0</v>
      </c>
      <c r="O12" s="26">
        <f t="shared" si="2"/>
        <v>0</v>
      </c>
    </row>
    <row r="13" spans="1:15" x14ac:dyDescent="0.2">
      <c r="A13" s="33" t="s">
        <v>429</v>
      </c>
      <c r="B13" s="67" t="s">
        <v>430</v>
      </c>
      <c r="C13" s="33" t="s">
        <v>428</v>
      </c>
      <c r="D13" s="26">
        <v>0</v>
      </c>
      <c r="E13" s="26">
        <v>0</v>
      </c>
      <c r="F13" s="26">
        <v>0</v>
      </c>
      <c r="G13" s="63">
        <f t="shared" si="0"/>
        <v>0</v>
      </c>
      <c r="H13" s="26">
        <v>0</v>
      </c>
      <c r="I13" s="26">
        <v>0</v>
      </c>
      <c r="J13" s="26">
        <v>0</v>
      </c>
      <c r="K13" s="63">
        <f t="shared" si="1"/>
        <v>0</v>
      </c>
      <c r="L13" s="26">
        <v>0</v>
      </c>
      <c r="M13" s="26">
        <v>0</v>
      </c>
      <c r="N13" s="26">
        <v>0</v>
      </c>
      <c r="O13" s="26">
        <f t="shared" si="2"/>
        <v>0</v>
      </c>
    </row>
    <row r="14" spans="1:15" x14ac:dyDescent="0.2">
      <c r="A14" s="33" t="s">
        <v>431</v>
      </c>
      <c r="B14" s="33" t="s">
        <v>432</v>
      </c>
      <c r="C14" s="33" t="s">
        <v>428</v>
      </c>
      <c r="D14" s="26">
        <v>0.2</v>
      </c>
      <c r="E14" s="26">
        <v>0.2</v>
      </c>
      <c r="F14" s="26">
        <v>0</v>
      </c>
      <c r="G14" s="63">
        <f t="shared" si="0"/>
        <v>0</v>
      </c>
      <c r="H14" s="26">
        <v>0.5</v>
      </c>
      <c r="I14" s="26">
        <v>0.5</v>
      </c>
      <c r="J14" s="26">
        <v>0</v>
      </c>
      <c r="K14" s="63">
        <f t="shared" si="1"/>
        <v>0</v>
      </c>
      <c r="L14" s="26">
        <v>0.33440399999999998</v>
      </c>
      <c r="M14" s="26">
        <v>0.33440399999999998</v>
      </c>
      <c r="N14" s="26">
        <v>0</v>
      </c>
      <c r="O14" s="26">
        <f t="shared" si="2"/>
        <v>0</v>
      </c>
    </row>
    <row r="15" spans="1:15" x14ac:dyDescent="0.2">
      <c r="A15" s="33" t="s">
        <v>433</v>
      </c>
      <c r="B15" s="33" t="s">
        <v>434</v>
      </c>
      <c r="C15" s="33" t="s">
        <v>428</v>
      </c>
      <c r="D15" s="26">
        <v>0</v>
      </c>
      <c r="E15" s="26">
        <v>0</v>
      </c>
      <c r="F15" s="26">
        <v>0</v>
      </c>
      <c r="G15" s="63">
        <f t="shared" si="0"/>
        <v>0</v>
      </c>
      <c r="H15" s="26">
        <v>0</v>
      </c>
      <c r="I15" s="26">
        <v>0</v>
      </c>
      <c r="J15" s="26">
        <v>0</v>
      </c>
      <c r="K15" s="63">
        <f t="shared" si="1"/>
        <v>0</v>
      </c>
      <c r="L15" s="26">
        <v>0</v>
      </c>
      <c r="M15" s="26">
        <v>0</v>
      </c>
      <c r="N15" s="26">
        <v>0</v>
      </c>
      <c r="O15" s="26">
        <f t="shared" si="2"/>
        <v>0</v>
      </c>
    </row>
    <row r="16" spans="1:15" x14ac:dyDescent="0.2">
      <c r="A16" s="33" t="s">
        <v>435</v>
      </c>
      <c r="B16" s="33" t="s">
        <v>436</v>
      </c>
      <c r="C16" s="33" t="s">
        <v>428</v>
      </c>
      <c r="D16" s="26">
        <v>0</v>
      </c>
      <c r="E16" s="26">
        <v>0</v>
      </c>
      <c r="F16" s="26">
        <v>0</v>
      </c>
      <c r="G16" s="63">
        <f t="shared" si="0"/>
        <v>0</v>
      </c>
      <c r="H16" s="26">
        <v>0</v>
      </c>
      <c r="I16" s="26">
        <v>0</v>
      </c>
      <c r="J16" s="26">
        <v>0</v>
      </c>
      <c r="K16" s="63">
        <f t="shared" si="1"/>
        <v>0</v>
      </c>
      <c r="L16" s="26">
        <v>0</v>
      </c>
      <c r="M16" s="26">
        <v>0</v>
      </c>
      <c r="N16" s="26">
        <v>0</v>
      </c>
      <c r="O16" s="26">
        <f t="shared" si="2"/>
        <v>0</v>
      </c>
    </row>
    <row r="17" spans="1:15" x14ac:dyDescent="0.2">
      <c r="A17" s="33" t="s">
        <v>437</v>
      </c>
      <c r="B17" s="33" t="s">
        <v>438</v>
      </c>
      <c r="C17" s="33" t="s">
        <v>428</v>
      </c>
      <c r="D17" s="26">
        <v>6363.45</v>
      </c>
      <c r="E17" s="26">
        <v>0</v>
      </c>
      <c r="F17" s="26">
        <v>0</v>
      </c>
      <c r="G17" s="63">
        <f t="shared" si="0"/>
        <v>6363.45</v>
      </c>
      <c r="H17" s="26">
        <v>7340.21</v>
      </c>
      <c r="I17" s="26">
        <v>0</v>
      </c>
      <c r="J17" s="26">
        <v>0.49</v>
      </c>
      <c r="K17" s="63">
        <f t="shared" si="1"/>
        <v>7339.72</v>
      </c>
      <c r="L17" s="26">
        <v>7747.4469790000003</v>
      </c>
      <c r="M17" s="26">
        <v>0</v>
      </c>
      <c r="N17" s="26">
        <v>8.2474000000000006E-2</v>
      </c>
      <c r="O17" s="26">
        <f t="shared" si="2"/>
        <v>7747.3645050000005</v>
      </c>
    </row>
    <row r="18" spans="1:15" x14ac:dyDescent="0.2">
      <c r="A18" s="33" t="s">
        <v>439</v>
      </c>
      <c r="B18" s="33" t="s">
        <v>440</v>
      </c>
      <c r="C18" s="33" t="s">
        <v>428</v>
      </c>
      <c r="D18" s="26">
        <v>0</v>
      </c>
      <c r="E18" s="26">
        <v>0</v>
      </c>
      <c r="F18" s="26">
        <v>0</v>
      </c>
      <c r="G18" s="63">
        <f t="shared" si="0"/>
        <v>0</v>
      </c>
      <c r="H18" s="26">
        <v>0</v>
      </c>
      <c r="I18" s="26">
        <v>0</v>
      </c>
      <c r="J18" s="26">
        <v>0</v>
      </c>
      <c r="K18" s="63">
        <f t="shared" si="1"/>
        <v>0</v>
      </c>
      <c r="L18" s="26">
        <v>0</v>
      </c>
      <c r="M18" s="26">
        <v>0</v>
      </c>
      <c r="N18" s="26">
        <v>0</v>
      </c>
      <c r="O18" s="26">
        <f t="shared" si="2"/>
        <v>0</v>
      </c>
    </row>
    <row r="19" spans="1:15" x14ac:dyDescent="0.2">
      <c r="A19" s="33" t="s">
        <v>441</v>
      </c>
      <c r="B19" s="33" t="s">
        <v>442</v>
      </c>
      <c r="C19" s="33" t="s">
        <v>428</v>
      </c>
      <c r="D19" s="26">
        <v>2992.71</v>
      </c>
      <c r="E19" s="26">
        <v>2992.71</v>
      </c>
      <c r="F19" s="26">
        <v>0</v>
      </c>
      <c r="G19" s="63">
        <f t="shared" si="0"/>
        <v>0</v>
      </c>
      <c r="H19" s="26">
        <v>3159.61</v>
      </c>
      <c r="I19" s="26">
        <v>3159.61</v>
      </c>
      <c r="J19" s="26">
        <v>0</v>
      </c>
      <c r="K19" s="63">
        <f t="shared" si="1"/>
        <v>0</v>
      </c>
      <c r="L19" s="26">
        <v>1690.2897599999999</v>
      </c>
      <c r="M19" s="26">
        <v>1690.1755539999999</v>
      </c>
      <c r="N19" s="26">
        <v>0.114206</v>
      </c>
      <c r="O19" s="26">
        <f t="shared" si="2"/>
        <v>-3.2612801348363973E-14</v>
      </c>
    </row>
    <row r="20" spans="1:15" x14ac:dyDescent="0.2">
      <c r="A20" s="33" t="s">
        <v>443</v>
      </c>
      <c r="B20" s="33" t="s">
        <v>444</v>
      </c>
      <c r="C20" s="33" t="s">
        <v>428</v>
      </c>
      <c r="D20" s="26">
        <v>366.46</v>
      </c>
      <c r="E20" s="26">
        <v>366.46</v>
      </c>
      <c r="F20" s="26">
        <v>0</v>
      </c>
      <c r="G20" s="63">
        <f t="shared" si="0"/>
        <v>0</v>
      </c>
      <c r="H20" s="26">
        <v>278.45</v>
      </c>
      <c r="I20" s="26">
        <v>278.45</v>
      </c>
      <c r="J20" s="26">
        <v>0</v>
      </c>
      <c r="K20" s="63">
        <f t="shared" si="1"/>
        <v>0</v>
      </c>
      <c r="L20" s="26">
        <v>178.40112300000001</v>
      </c>
      <c r="M20" s="26">
        <v>178.40112300000001</v>
      </c>
      <c r="N20" s="26">
        <v>0</v>
      </c>
      <c r="O20" s="26">
        <f t="shared" si="2"/>
        <v>0</v>
      </c>
    </row>
    <row r="21" spans="1:15" x14ac:dyDescent="0.2">
      <c r="A21" s="33" t="s">
        <v>445</v>
      </c>
      <c r="B21" s="67" t="s">
        <v>446</v>
      </c>
      <c r="C21" s="33" t="s">
        <v>428</v>
      </c>
      <c r="D21" s="26">
        <v>0</v>
      </c>
      <c r="E21" s="26">
        <v>0</v>
      </c>
      <c r="F21" s="26">
        <v>0</v>
      </c>
      <c r="G21" s="63">
        <f t="shared" si="0"/>
        <v>0</v>
      </c>
      <c r="H21" s="26">
        <v>0</v>
      </c>
      <c r="I21" s="26">
        <v>0</v>
      </c>
      <c r="J21" s="26">
        <v>0</v>
      </c>
      <c r="K21" s="63">
        <f t="shared" si="1"/>
        <v>0</v>
      </c>
      <c r="L21" s="26">
        <v>0</v>
      </c>
      <c r="M21" s="26">
        <v>0</v>
      </c>
      <c r="N21" s="26">
        <v>0</v>
      </c>
      <c r="O21" s="26">
        <f t="shared" si="2"/>
        <v>0</v>
      </c>
    </row>
    <row r="22" spans="1:15" x14ac:dyDescent="0.2">
      <c r="A22" s="33" t="s">
        <v>447</v>
      </c>
      <c r="B22" s="67" t="s">
        <v>448</v>
      </c>
      <c r="C22" s="33" t="s">
        <v>428</v>
      </c>
      <c r="D22" s="26">
        <v>0</v>
      </c>
      <c r="E22" s="26">
        <v>0</v>
      </c>
      <c r="F22" s="26">
        <v>0</v>
      </c>
      <c r="G22" s="63">
        <f t="shared" si="0"/>
        <v>0</v>
      </c>
      <c r="H22" s="26">
        <v>0</v>
      </c>
      <c r="I22" s="26">
        <v>0</v>
      </c>
      <c r="J22" s="26">
        <v>0</v>
      </c>
      <c r="K22" s="63">
        <f t="shared" si="1"/>
        <v>0</v>
      </c>
      <c r="L22" s="26">
        <v>0</v>
      </c>
      <c r="M22" s="26">
        <v>0</v>
      </c>
      <c r="N22" s="26">
        <v>0</v>
      </c>
      <c r="O22" s="26">
        <f t="shared" si="2"/>
        <v>0</v>
      </c>
    </row>
    <row r="23" spans="1:15" x14ac:dyDescent="0.2">
      <c r="A23" s="33" t="s">
        <v>449</v>
      </c>
      <c r="B23" s="67" t="s">
        <v>450</v>
      </c>
      <c r="C23" s="33" t="s">
        <v>428</v>
      </c>
      <c r="D23" s="26">
        <v>0</v>
      </c>
      <c r="E23" s="26">
        <v>0</v>
      </c>
      <c r="F23" s="26">
        <v>0</v>
      </c>
      <c r="G23" s="63">
        <f t="shared" si="0"/>
        <v>0</v>
      </c>
      <c r="H23" s="26">
        <v>0</v>
      </c>
      <c r="I23" s="26">
        <v>0</v>
      </c>
      <c r="J23" s="26">
        <v>0</v>
      </c>
      <c r="K23" s="63">
        <f t="shared" si="1"/>
        <v>0</v>
      </c>
      <c r="L23" s="26">
        <v>0</v>
      </c>
      <c r="M23" s="26">
        <v>0</v>
      </c>
      <c r="N23" s="26">
        <v>0</v>
      </c>
      <c r="O23" s="26">
        <f t="shared" si="2"/>
        <v>0</v>
      </c>
    </row>
    <row r="24" spans="1:15" x14ac:dyDescent="0.2">
      <c r="A24" s="33" t="s">
        <v>451</v>
      </c>
      <c r="B24" s="67" t="s">
        <v>452</v>
      </c>
      <c r="C24" s="33" t="s">
        <v>428</v>
      </c>
      <c r="D24" s="26">
        <v>0</v>
      </c>
      <c r="E24" s="26">
        <v>0</v>
      </c>
      <c r="F24" s="26">
        <v>0</v>
      </c>
      <c r="G24" s="63">
        <f t="shared" si="0"/>
        <v>0</v>
      </c>
      <c r="H24" s="26">
        <v>0</v>
      </c>
      <c r="I24" s="26">
        <v>0</v>
      </c>
      <c r="J24" s="26">
        <v>0</v>
      </c>
      <c r="K24" s="63">
        <f t="shared" si="1"/>
        <v>0</v>
      </c>
      <c r="L24" s="26">
        <v>0</v>
      </c>
      <c r="M24" s="26">
        <v>0</v>
      </c>
      <c r="N24" s="26">
        <v>0</v>
      </c>
      <c r="O24" s="26">
        <f t="shared" si="2"/>
        <v>0</v>
      </c>
    </row>
    <row r="25" spans="1:15" x14ac:dyDescent="0.2">
      <c r="A25" s="33" t="s">
        <v>453</v>
      </c>
      <c r="B25" s="33" t="s">
        <v>454</v>
      </c>
      <c r="C25" s="33" t="s">
        <v>428</v>
      </c>
      <c r="D25" s="26">
        <v>7588.84</v>
      </c>
      <c r="E25" s="26">
        <v>7579.09</v>
      </c>
      <c r="F25" s="26">
        <v>0.33</v>
      </c>
      <c r="G25" s="63">
        <f t="shared" si="0"/>
        <v>9.42</v>
      </c>
      <c r="H25" s="26">
        <v>7772.16</v>
      </c>
      <c r="I25" s="26">
        <v>7728.65</v>
      </c>
      <c r="J25" s="26">
        <v>0.2</v>
      </c>
      <c r="K25" s="63">
        <f t="shared" si="1"/>
        <v>43.310000000000215</v>
      </c>
      <c r="L25" s="26">
        <v>6593.1774089999999</v>
      </c>
      <c r="M25" s="26">
        <v>6518.7319470000002</v>
      </c>
      <c r="N25" s="26">
        <v>0</v>
      </c>
      <c r="O25" s="26">
        <f t="shared" si="2"/>
        <v>74.445461999999679</v>
      </c>
    </row>
    <row r="26" spans="1:15" x14ac:dyDescent="0.2">
      <c r="A26" s="33" t="s">
        <v>455</v>
      </c>
      <c r="B26" s="33" t="s">
        <v>456</v>
      </c>
      <c r="C26" s="33" t="s">
        <v>428</v>
      </c>
      <c r="D26" s="26">
        <v>0.36</v>
      </c>
      <c r="E26" s="26">
        <v>0.36</v>
      </c>
      <c r="F26" s="26">
        <v>0</v>
      </c>
      <c r="G26" s="63">
        <f t="shared" si="0"/>
        <v>0</v>
      </c>
      <c r="H26" s="26">
        <v>0.06</v>
      </c>
      <c r="I26" s="26">
        <v>0</v>
      </c>
      <c r="J26" s="26">
        <v>0</v>
      </c>
      <c r="K26" s="63">
        <f t="shared" si="1"/>
        <v>0.06</v>
      </c>
      <c r="L26" s="26">
        <v>0.49507299999999999</v>
      </c>
      <c r="M26" s="26">
        <v>0.43143999999999999</v>
      </c>
      <c r="N26" s="26">
        <v>6.3632999999999995E-2</v>
      </c>
      <c r="O26" s="26">
        <f t="shared" si="2"/>
        <v>0</v>
      </c>
    </row>
    <row r="27" spans="1:15" x14ac:dyDescent="0.2">
      <c r="A27" s="33" t="s">
        <v>457</v>
      </c>
      <c r="B27" s="67" t="s">
        <v>458</v>
      </c>
      <c r="C27" s="33" t="s">
        <v>428</v>
      </c>
      <c r="D27" s="26">
        <v>0</v>
      </c>
      <c r="E27" s="26">
        <v>0</v>
      </c>
      <c r="F27" s="26">
        <v>0</v>
      </c>
      <c r="G27" s="63">
        <f t="shared" si="0"/>
        <v>0</v>
      </c>
      <c r="H27" s="26">
        <v>0</v>
      </c>
      <c r="I27" s="26">
        <v>0</v>
      </c>
      <c r="J27" s="26">
        <v>0</v>
      </c>
      <c r="K27" s="63">
        <f t="shared" si="1"/>
        <v>0</v>
      </c>
      <c r="L27" s="26">
        <v>0</v>
      </c>
      <c r="M27" s="26">
        <v>0</v>
      </c>
      <c r="N27" s="26">
        <v>0</v>
      </c>
      <c r="O27" s="26">
        <f t="shared" si="2"/>
        <v>0</v>
      </c>
    </row>
    <row r="28" spans="1:15" x14ac:dyDescent="0.2">
      <c r="A28" s="33" t="s">
        <v>459</v>
      </c>
      <c r="B28" s="33" t="s">
        <v>460</v>
      </c>
      <c r="C28" s="33" t="s">
        <v>428</v>
      </c>
      <c r="D28" s="26">
        <v>11.99</v>
      </c>
      <c r="E28" s="26">
        <v>0</v>
      </c>
      <c r="F28" s="26">
        <v>0.18</v>
      </c>
      <c r="G28" s="63">
        <f t="shared" si="0"/>
        <v>11.81</v>
      </c>
      <c r="H28" s="26">
        <v>18.059999999999999</v>
      </c>
      <c r="I28" s="26">
        <v>0</v>
      </c>
      <c r="J28" s="26">
        <v>0</v>
      </c>
      <c r="K28" s="63">
        <f t="shared" si="1"/>
        <v>18.059999999999999</v>
      </c>
      <c r="L28" s="26">
        <v>31.116185999999999</v>
      </c>
      <c r="M28" s="26">
        <v>0</v>
      </c>
      <c r="N28" s="26">
        <v>6.4168000000000003E-2</v>
      </c>
      <c r="O28" s="26">
        <f t="shared" si="2"/>
        <v>31.052018</v>
      </c>
    </row>
    <row r="29" spans="1:15" x14ac:dyDescent="0.2">
      <c r="A29" s="33" t="s">
        <v>461</v>
      </c>
      <c r="B29" s="67" t="s">
        <v>462</v>
      </c>
      <c r="C29" s="33" t="s">
        <v>428</v>
      </c>
      <c r="D29" s="26">
        <v>0</v>
      </c>
      <c r="E29" s="26">
        <v>0</v>
      </c>
      <c r="F29" s="26">
        <v>0</v>
      </c>
      <c r="G29" s="63">
        <f t="shared" si="0"/>
        <v>0</v>
      </c>
      <c r="H29" s="26">
        <v>0</v>
      </c>
      <c r="I29" s="26">
        <v>0</v>
      </c>
      <c r="J29" s="26">
        <v>0</v>
      </c>
      <c r="K29" s="63">
        <f t="shared" si="1"/>
        <v>0</v>
      </c>
      <c r="L29" s="26">
        <v>0</v>
      </c>
      <c r="M29" s="26">
        <v>0</v>
      </c>
      <c r="N29" s="26">
        <v>0</v>
      </c>
      <c r="O29" s="26">
        <f t="shared" si="2"/>
        <v>0</v>
      </c>
    </row>
    <row r="30" spans="1:15" x14ac:dyDescent="0.2">
      <c r="A30" s="33" t="s">
        <v>463</v>
      </c>
      <c r="B30" s="33" t="s">
        <v>464</v>
      </c>
      <c r="C30" s="33" t="s">
        <v>428</v>
      </c>
      <c r="D30" s="26">
        <v>0</v>
      </c>
      <c r="E30" s="26">
        <v>0</v>
      </c>
      <c r="F30" s="26">
        <v>0</v>
      </c>
      <c r="G30" s="63">
        <f t="shared" si="0"/>
        <v>0</v>
      </c>
      <c r="H30" s="26">
        <v>0</v>
      </c>
      <c r="I30" s="26">
        <v>0</v>
      </c>
      <c r="J30" s="26">
        <v>0</v>
      </c>
      <c r="K30" s="63">
        <f t="shared" si="1"/>
        <v>0</v>
      </c>
      <c r="L30" s="26">
        <v>0</v>
      </c>
      <c r="M30" s="26">
        <v>0</v>
      </c>
      <c r="N30" s="26">
        <v>0</v>
      </c>
      <c r="O30" s="26">
        <f t="shared" si="2"/>
        <v>0</v>
      </c>
    </row>
    <row r="31" spans="1:15" x14ac:dyDescent="0.2">
      <c r="A31" s="33" t="s">
        <v>465</v>
      </c>
      <c r="B31" s="33" t="s">
        <v>464</v>
      </c>
      <c r="C31" s="33" t="s">
        <v>428</v>
      </c>
      <c r="D31" s="26">
        <v>0</v>
      </c>
      <c r="E31" s="26">
        <v>0</v>
      </c>
      <c r="F31" s="26">
        <v>0</v>
      </c>
      <c r="G31" s="63">
        <f t="shared" si="0"/>
        <v>0</v>
      </c>
      <c r="H31" s="26">
        <v>0</v>
      </c>
      <c r="I31" s="26">
        <v>0</v>
      </c>
      <c r="J31" s="26">
        <v>0</v>
      </c>
      <c r="K31" s="63">
        <f t="shared" si="1"/>
        <v>0</v>
      </c>
      <c r="L31" s="26">
        <v>0</v>
      </c>
      <c r="M31" s="26">
        <v>0</v>
      </c>
      <c r="N31" s="26">
        <v>0</v>
      </c>
      <c r="O31" s="26">
        <f t="shared" si="2"/>
        <v>0</v>
      </c>
    </row>
    <row r="32" spans="1:15" x14ac:dyDescent="0.2">
      <c r="A32" s="33" t="s">
        <v>466</v>
      </c>
      <c r="B32" s="33" t="s">
        <v>467</v>
      </c>
      <c r="C32" s="33" t="s">
        <v>428</v>
      </c>
      <c r="D32" s="26">
        <v>59828.94</v>
      </c>
      <c r="E32" s="26">
        <v>59810.47</v>
      </c>
      <c r="F32" s="26">
        <v>3.57</v>
      </c>
      <c r="G32" s="63">
        <f t="shared" si="0"/>
        <v>14.900000000001164</v>
      </c>
      <c r="H32" s="26">
        <v>65285.32</v>
      </c>
      <c r="I32" s="26">
        <v>65274.27</v>
      </c>
      <c r="J32" s="26">
        <v>10.31</v>
      </c>
      <c r="K32" s="63">
        <f t="shared" si="1"/>
        <v>0.74000000000290989</v>
      </c>
      <c r="L32" s="26">
        <v>69756.443966000006</v>
      </c>
      <c r="M32" s="26">
        <v>69750.138309000002</v>
      </c>
      <c r="N32" s="26">
        <v>3.4314619999999998</v>
      </c>
      <c r="O32" s="26">
        <f t="shared" si="2"/>
        <v>2.8741950000044305</v>
      </c>
    </row>
    <row r="33" spans="1:15" x14ac:dyDescent="0.2">
      <c r="A33" s="33" t="s">
        <v>468</v>
      </c>
      <c r="B33" s="33" t="s">
        <v>469</v>
      </c>
      <c r="C33" s="33" t="s">
        <v>428</v>
      </c>
      <c r="D33" s="26">
        <v>229824.05</v>
      </c>
      <c r="E33" s="26">
        <v>229176.67</v>
      </c>
      <c r="F33" s="26">
        <v>58.49</v>
      </c>
      <c r="G33" s="63">
        <f t="shared" si="0"/>
        <v>588.88999999997554</v>
      </c>
      <c r="H33" s="26">
        <v>241288.28</v>
      </c>
      <c r="I33" s="26">
        <v>240784.78</v>
      </c>
      <c r="J33" s="26">
        <v>26.58</v>
      </c>
      <c r="K33" s="63">
        <f t="shared" si="1"/>
        <v>476.92</v>
      </c>
      <c r="L33" s="26">
        <v>245164.85851699999</v>
      </c>
      <c r="M33" s="26">
        <v>244508.893342</v>
      </c>
      <c r="N33" s="26">
        <v>35.023001999999998</v>
      </c>
      <c r="O33" s="26">
        <f t="shared" si="2"/>
        <v>620.94217299999025</v>
      </c>
    </row>
    <row r="34" spans="1:15" x14ac:dyDescent="0.2">
      <c r="A34" s="33" t="s">
        <v>470</v>
      </c>
      <c r="B34" s="33" t="s">
        <v>471</v>
      </c>
      <c r="C34" s="33" t="s">
        <v>428</v>
      </c>
      <c r="D34" s="26">
        <v>43336.71</v>
      </c>
      <c r="E34" s="26">
        <v>0</v>
      </c>
      <c r="F34" s="26">
        <v>42689.83</v>
      </c>
      <c r="G34" s="63">
        <f t="shared" si="0"/>
        <v>646.87999999999738</v>
      </c>
      <c r="H34" s="26">
        <v>45360.74</v>
      </c>
      <c r="I34" s="26">
        <v>0</v>
      </c>
      <c r="J34" s="26">
        <v>44801.21</v>
      </c>
      <c r="K34" s="63">
        <f t="shared" si="1"/>
        <v>559.52999999999884</v>
      </c>
      <c r="L34" s="26">
        <v>46666.667432000002</v>
      </c>
      <c r="M34" s="26">
        <v>0</v>
      </c>
      <c r="N34" s="26">
        <v>45787.8</v>
      </c>
      <c r="O34" s="26">
        <f t="shared" si="2"/>
        <v>878.8674319999991</v>
      </c>
    </row>
    <row r="35" spans="1:15" x14ac:dyDescent="0.2">
      <c r="A35" s="33" t="s">
        <v>472</v>
      </c>
      <c r="B35" s="67" t="s">
        <v>473</v>
      </c>
      <c r="C35" s="33" t="s">
        <v>428</v>
      </c>
      <c r="D35" s="26">
        <v>0</v>
      </c>
      <c r="E35" s="26">
        <v>0</v>
      </c>
      <c r="F35" s="26">
        <v>0</v>
      </c>
      <c r="G35" s="63">
        <f t="shared" si="0"/>
        <v>0</v>
      </c>
      <c r="H35" s="26">
        <v>0</v>
      </c>
      <c r="I35" s="26">
        <v>0</v>
      </c>
      <c r="J35" s="26">
        <v>0</v>
      </c>
      <c r="K35" s="63">
        <f t="shared" si="1"/>
        <v>0</v>
      </c>
      <c r="L35" s="26">
        <v>0</v>
      </c>
      <c r="M35" s="26">
        <v>0</v>
      </c>
      <c r="N35" s="26"/>
      <c r="O35" s="26">
        <f t="shared" si="2"/>
        <v>0</v>
      </c>
    </row>
    <row r="36" spans="1:15" x14ac:dyDescent="0.2">
      <c r="A36" s="33" t="s">
        <v>474</v>
      </c>
      <c r="B36" s="33" t="s">
        <v>475</v>
      </c>
      <c r="C36" s="33" t="s">
        <v>428</v>
      </c>
      <c r="D36" s="26">
        <v>3685.71</v>
      </c>
      <c r="E36" s="26">
        <v>3685.11</v>
      </c>
      <c r="F36" s="26">
        <v>0.6</v>
      </c>
      <c r="G36" s="63">
        <f t="shared" si="0"/>
        <v>-9.0927265716800321E-14</v>
      </c>
      <c r="H36" s="26">
        <v>3929.33</v>
      </c>
      <c r="I36" s="26">
        <v>3929.2</v>
      </c>
      <c r="J36" s="26">
        <v>0.13</v>
      </c>
      <c r="K36" s="63">
        <f t="shared" si="1"/>
        <v>1.0913492332065289E-13</v>
      </c>
      <c r="L36" s="26">
        <v>4833.6595500000003</v>
      </c>
      <c r="M36" s="26">
        <v>4833.4061700000002</v>
      </c>
      <c r="N36" s="26">
        <v>0.25337999999999999</v>
      </c>
      <c r="O36" s="26">
        <f t="shared" si="2"/>
        <v>1.0652589921278377E-13</v>
      </c>
    </row>
    <row r="37" spans="1:15" x14ac:dyDescent="0.2">
      <c r="A37" s="33" t="s">
        <v>476</v>
      </c>
      <c r="B37" s="33" t="s">
        <v>477</v>
      </c>
      <c r="C37" s="33" t="s">
        <v>428</v>
      </c>
      <c r="D37" s="26">
        <v>13.75</v>
      </c>
      <c r="E37" s="26">
        <v>0</v>
      </c>
      <c r="F37" s="26">
        <v>0</v>
      </c>
      <c r="G37" s="63">
        <f t="shared" si="0"/>
        <v>13.75</v>
      </c>
      <c r="H37" s="26">
        <v>10.34</v>
      </c>
      <c r="I37" s="26">
        <v>0</v>
      </c>
      <c r="J37" s="26">
        <v>0</v>
      </c>
      <c r="K37" s="63">
        <f t="shared" si="1"/>
        <v>10.34</v>
      </c>
      <c r="L37" s="26">
        <v>4.8578929999999998</v>
      </c>
      <c r="M37" s="26">
        <v>0</v>
      </c>
      <c r="N37" s="26">
        <v>0</v>
      </c>
      <c r="O37" s="26">
        <f t="shared" si="2"/>
        <v>4.8578929999999998</v>
      </c>
    </row>
    <row r="38" spans="1:15" x14ac:dyDescent="0.2">
      <c r="A38" s="33" t="s">
        <v>478</v>
      </c>
      <c r="B38" s="33" t="s">
        <v>479</v>
      </c>
      <c r="C38" s="33" t="s">
        <v>428</v>
      </c>
      <c r="D38" s="26">
        <v>0.45</v>
      </c>
      <c r="E38" s="26">
        <v>0.45</v>
      </c>
      <c r="F38" s="26">
        <v>0</v>
      </c>
      <c r="G38" s="63">
        <f t="shared" si="0"/>
        <v>0</v>
      </c>
      <c r="H38" s="26">
        <v>0.24</v>
      </c>
      <c r="I38" s="26">
        <v>0.2</v>
      </c>
      <c r="J38" s="26">
        <v>0</v>
      </c>
      <c r="K38" s="63">
        <f t="shared" si="1"/>
        <v>3.999999999999998E-2</v>
      </c>
      <c r="L38" s="26">
        <v>0.161273</v>
      </c>
      <c r="M38" s="26">
        <v>0.15182499999999999</v>
      </c>
      <c r="N38" s="26">
        <v>0</v>
      </c>
      <c r="O38" s="26">
        <f t="shared" si="2"/>
        <v>9.4480000000000119E-3</v>
      </c>
    </row>
    <row r="39" spans="1:15" x14ac:dyDescent="0.2">
      <c r="A39" s="33" t="s">
        <v>480</v>
      </c>
      <c r="B39" s="33" t="s">
        <v>481</v>
      </c>
      <c r="C39" s="33" t="s">
        <v>428</v>
      </c>
      <c r="D39" s="26">
        <v>0</v>
      </c>
      <c r="E39" s="26">
        <v>0</v>
      </c>
      <c r="F39" s="26">
        <v>0</v>
      </c>
      <c r="G39" s="63">
        <f t="shared" si="0"/>
        <v>0</v>
      </c>
      <c r="H39" s="26">
        <v>0.24</v>
      </c>
      <c r="I39" s="26">
        <v>0.24</v>
      </c>
      <c r="J39" s="26">
        <v>0</v>
      </c>
      <c r="K39" s="63">
        <f t="shared" si="1"/>
        <v>0</v>
      </c>
      <c r="L39" s="26">
        <v>0.119285</v>
      </c>
      <c r="M39" s="26">
        <v>0.114881</v>
      </c>
      <c r="N39" s="26">
        <v>0</v>
      </c>
      <c r="O39" s="26">
        <f t="shared" si="2"/>
        <v>4.4040000000000051E-3</v>
      </c>
    </row>
    <row r="40" spans="1:15" x14ac:dyDescent="0.2">
      <c r="A40" s="33" t="s">
        <v>482</v>
      </c>
      <c r="B40" s="33" t="s">
        <v>483</v>
      </c>
      <c r="C40" s="33" t="s">
        <v>428</v>
      </c>
      <c r="D40" s="26">
        <v>27503.49</v>
      </c>
      <c r="E40" s="26">
        <v>27485.61</v>
      </c>
      <c r="F40" s="26">
        <v>17.559999999999999</v>
      </c>
      <c r="G40" s="63">
        <f t="shared" si="0"/>
        <v>0.32000000000101991</v>
      </c>
      <c r="H40" s="26">
        <v>26051.200000000001</v>
      </c>
      <c r="I40" s="26">
        <v>26028.1</v>
      </c>
      <c r="J40" s="26">
        <v>11.26</v>
      </c>
      <c r="K40" s="63">
        <f t="shared" si="1"/>
        <v>11.840000000002183</v>
      </c>
      <c r="L40" s="26">
        <v>27471.860261999998</v>
      </c>
      <c r="M40" s="26">
        <v>27461.101581999999</v>
      </c>
      <c r="N40" s="26">
        <v>10.75868</v>
      </c>
      <c r="O40" s="26">
        <f t="shared" si="2"/>
        <v>-9.9653618690354051E-13</v>
      </c>
    </row>
    <row r="41" spans="1:15" x14ac:dyDescent="0.2">
      <c r="A41" s="33" t="s">
        <v>484</v>
      </c>
      <c r="B41" s="33" t="s">
        <v>485</v>
      </c>
      <c r="C41" s="33" t="s">
        <v>428</v>
      </c>
      <c r="D41" s="26">
        <v>3.95</v>
      </c>
      <c r="E41" s="26">
        <v>0</v>
      </c>
      <c r="F41" s="26">
        <v>1.93</v>
      </c>
      <c r="G41" s="63">
        <f t="shared" si="0"/>
        <v>2.0200000000000005</v>
      </c>
      <c r="H41" s="26">
        <v>0.79</v>
      </c>
      <c r="I41" s="26">
        <v>0</v>
      </c>
      <c r="J41" s="26">
        <v>0.61</v>
      </c>
      <c r="K41" s="63">
        <f t="shared" si="1"/>
        <v>0.18000000000000005</v>
      </c>
      <c r="L41" s="26">
        <v>1.4627270000000001</v>
      </c>
      <c r="M41" s="26">
        <v>0</v>
      </c>
      <c r="N41" s="26">
        <v>1.4627270000000001</v>
      </c>
      <c r="O41" s="26">
        <f t="shared" si="2"/>
        <v>0</v>
      </c>
    </row>
    <row r="42" spans="1:15" x14ac:dyDescent="0.2">
      <c r="A42" s="33" t="s">
        <v>486</v>
      </c>
      <c r="B42" s="33" t="s">
        <v>487</v>
      </c>
      <c r="C42" s="33" t="s">
        <v>428</v>
      </c>
      <c r="D42" s="26">
        <v>22750.560000000001</v>
      </c>
      <c r="E42" s="26">
        <v>0</v>
      </c>
      <c r="F42" s="26">
        <v>0.48</v>
      </c>
      <c r="G42" s="63">
        <f t="shared" si="0"/>
        <v>22750.080000000002</v>
      </c>
      <c r="H42" s="26">
        <v>23413.83</v>
      </c>
      <c r="I42" s="26">
        <v>0</v>
      </c>
      <c r="J42" s="26">
        <v>0.36</v>
      </c>
      <c r="K42" s="63">
        <f t="shared" si="1"/>
        <v>23413.47</v>
      </c>
      <c r="L42" s="26">
        <v>23933.632709000001</v>
      </c>
      <c r="M42" s="26">
        <v>0</v>
      </c>
      <c r="N42" s="26">
        <v>1.5726420000000001</v>
      </c>
      <c r="O42" s="26">
        <f t="shared" si="2"/>
        <v>23932.060067000002</v>
      </c>
    </row>
    <row r="43" spans="1:15" x14ac:dyDescent="0.2">
      <c r="A43" s="33" t="s">
        <v>488</v>
      </c>
      <c r="B43" s="33" t="s">
        <v>489</v>
      </c>
      <c r="C43" s="33" t="s">
        <v>428</v>
      </c>
      <c r="D43" s="26">
        <v>0</v>
      </c>
      <c r="E43" s="26">
        <v>0</v>
      </c>
      <c r="F43" s="26">
        <v>0</v>
      </c>
      <c r="G43" s="63">
        <f t="shared" si="0"/>
        <v>0</v>
      </c>
      <c r="H43" s="26">
        <v>0</v>
      </c>
      <c r="I43" s="26">
        <v>0</v>
      </c>
      <c r="J43" s="26">
        <v>0</v>
      </c>
      <c r="K43" s="63">
        <f t="shared" si="1"/>
        <v>0</v>
      </c>
      <c r="L43" s="26">
        <v>0.31442300000000001</v>
      </c>
      <c r="M43" s="26">
        <v>0</v>
      </c>
      <c r="N43" s="26">
        <v>0.31442300000000001</v>
      </c>
      <c r="O43" s="26">
        <f t="shared" si="2"/>
        <v>0</v>
      </c>
    </row>
    <row r="44" spans="1:15" x14ac:dyDescent="0.2">
      <c r="A44" s="33" t="s">
        <v>490</v>
      </c>
      <c r="B44" s="33" t="s">
        <v>491</v>
      </c>
      <c r="C44" s="33" t="s">
        <v>428</v>
      </c>
      <c r="D44" s="26">
        <v>5561.23</v>
      </c>
      <c r="E44" s="26">
        <v>5559.39</v>
      </c>
      <c r="F44" s="26">
        <v>0</v>
      </c>
      <c r="G44" s="63">
        <f t="shared" si="0"/>
        <v>1.839999999999236</v>
      </c>
      <c r="H44" s="26">
        <v>6531.78</v>
      </c>
      <c r="I44" s="26">
        <v>6531.67</v>
      </c>
      <c r="J44" s="26">
        <v>0</v>
      </c>
      <c r="K44" s="63">
        <f t="shared" si="1"/>
        <v>0.10999999999967258</v>
      </c>
      <c r="L44" s="26">
        <v>7524.2693719999997</v>
      </c>
      <c r="M44" s="26">
        <v>7524.252219</v>
      </c>
      <c r="N44" s="26">
        <v>0</v>
      </c>
      <c r="O44" s="26">
        <f t="shared" si="2"/>
        <v>1.715299999978015E-2</v>
      </c>
    </row>
    <row r="45" spans="1:15" x14ac:dyDescent="0.2">
      <c r="A45" s="38">
        <v>2707</v>
      </c>
      <c r="B45" s="33" t="s">
        <v>492</v>
      </c>
      <c r="C45" s="33" t="s">
        <v>428</v>
      </c>
      <c r="D45" s="26">
        <v>8.41</v>
      </c>
      <c r="E45" s="26">
        <v>8.41</v>
      </c>
      <c r="F45" s="26">
        <v>0</v>
      </c>
      <c r="G45" s="63">
        <f t="shared" si="0"/>
        <v>0</v>
      </c>
      <c r="H45" s="26">
        <v>6.75</v>
      </c>
      <c r="I45" s="26">
        <v>6.75</v>
      </c>
      <c r="J45" s="26">
        <v>0</v>
      </c>
      <c r="K45" s="63">
        <f t="shared" si="1"/>
        <v>0</v>
      </c>
      <c r="L45" s="26">
        <v>8.3828809999999994</v>
      </c>
      <c r="M45" s="26">
        <v>8.320881</v>
      </c>
      <c r="N45" s="26">
        <v>6.2E-2</v>
      </c>
      <c r="O45" s="26">
        <f t="shared" si="2"/>
        <v>-6.106226635438361E-16</v>
      </c>
    </row>
    <row r="46" spans="1:15" x14ac:dyDescent="0.2">
      <c r="A46" s="33" t="s">
        <v>493</v>
      </c>
      <c r="B46" s="33" t="s">
        <v>494</v>
      </c>
      <c r="C46" s="33" t="s">
        <v>428</v>
      </c>
      <c r="D46" s="26">
        <v>4.12</v>
      </c>
      <c r="E46" s="26">
        <v>4.12</v>
      </c>
      <c r="F46" s="26">
        <v>0</v>
      </c>
      <c r="G46" s="63">
        <f t="shared" si="0"/>
        <v>0</v>
      </c>
      <c r="H46" s="26">
        <v>6.73</v>
      </c>
      <c r="I46" s="26">
        <v>6.73</v>
      </c>
      <c r="J46" s="26">
        <v>0</v>
      </c>
      <c r="K46" s="63">
        <f t="shared" si="1"/>
        <v>0</v>
      </c>
      <c r="L46" s="26">
        <v>10.405983000000001</v>
      </c>
      <c r="M46" s="26">
        <v>10.405983000000001</v>
      </c>
      <c r="N46" s="26">
        <v>0</v>
      </c>
      <c r="O46" s="26">
        <f t="shared" si="2"/>
        <v>0</v>
      </c>
    </row>
    <row r="47" spans="1:15" x14ac:dyDescent="0.2">
      <c r="A47" s="33" t="s">
        <v>495</v>
      </c>
      <c r="B47" s="33" t="s">
        <v>496</v>
      </c>
      <c r="C47" s="33" t="s">
        <v>428</v>
      </c>
      <c r="D47" s="26">
        <v>8524.68</v>
      </c>
      <c r="E47" s="26">
        <v>8524.6200000000008</v>
      </c>
      <c r="F47" s="26">
        <v>0</v>
      </c>
      <c r="G47" s="63">
        <f t="shared" si="0"/>
        <v>5.9999999999490683E-2</v>
      </c>
      <c r="H47" s="26">
        <v>8345.7000000000007</v>
      </c>
      <c r="I47" s="26">
        <v>8345.7000000000007</v>
      </c>
      <c r="J47" s="26">
        <v>0</v>
      </c>
      <c r="K47" s="63">
        <f t="shared" si="1"/>
        <v>0</v>
      </c>
      <c r="L47" s="26">
        <v>8415.1126760000006</v>
      </c>
      <c r="M47" s="26">
        <v>8415.1126760000006</v>
      </c>
      <c r="N47" s="26">
        <v>0</v>
      </c>
      <c r="O47" s="26">
        <f t="shared" si="2"/>
        <v>0</v>
      </c>
    </row>
    <row r="48" spans="1:15" x14ac:dyDescent="0.2">
      <c r="A48" s="33" t="s">
        <v>497</v>
      </c>
      <c r="B48" s="33" t="s">
        <v>498</v>
      </c>
      <c r="C48" s="33" t="s">
        <v>428</v>
      </c>
      <c r="D48" s="26">
        <v>0.43</v>
      </c>
      <c r="E48" s="26">
        <v>0</v>
      </c>
      <c r="F48" s="26">
        <v>0.43</v>
      </c>
      <c r="G48" s="63">
        <f t="shared" si="0"/>
        <v>0</v>
      </c>
      <c r="H48" s="26">
        <v>0.38</v>
      </c>
      <c r="I48" s="26">
        <v>0</v>
      </c>
      <c r="J48" s="26">
        <v>0.38</v>
      </c>
      <c r="K48" s="63">
        <f t="shared" si="1"/>
        <v>0</v>
      </c>
      <c r="L48" s="26">
        <v>0.66140500000000002</v>
      </c>
      <c r="M48" s="26">
        <v>0</v>
      </c>
      <c r="N48" s="26">
        <v>0.66140500000000002</v>
      </c>
      <c r="O48" s="26">
        <f t="shared" si="2"/>
        <v>0</v>
      </c>
    </row>
    <row r="49" spans="1:15" x14ac:dyDescent="0.2">
      <c r="A49" s="33" t="s">
        <v>499</v>
      </c>
      <c r="B49" s="33" t="s">
        <v>500</v>
      </c>
      <c r="C49" s="33" t="s">
        <v>428</v>
      </c>
      <c r="D49" s="26">
        <v>0.19</v>
      </c>
      <c r="E49" s="26">
        <v>0</v>
      </c>
      <c r="F49" s="26">
        <v>0</v>
      </c>
      <c r="G49" s="63">
        <f t="shared" si="0"/>
        <v>0.19</v>
      </c>
      <c r="H49" s="26">
        <v>0.11</v>
      </c>
      <c r="I49" s="26">
        <v>0</v>
      </c>
      <c r="J49" s="26">
        <v>0</v>
      </c>
      <c r="K49" s="63">
        <f t="shared" si="1"/>
        <v>0.11</v>
      </c>
      <c r="L49" s="26">
        <v>9.4852000000000006E-2</v>
      </c>
      <c r="M49" s="26">
        <v>0</v>
      </c>
      <c r="N49" s="26">
        <v>0</v>
      </c>
      <c r="O49" s="26">
        <f t="shared" si="2"/>
        <v>9.4852000000000006E-2</v>
      </c>
    </row>
    <row r="50" spans="1:15" x14ac:dyDescent="0.2">
      <c r="A50" s="33" t="s">
        <v>501</v>
      </c>
      <c r="B50" s="33" t="s">
        <v>502</v>
      </c>
      <c r="C50" s="33" t="s">
        <v>428</v>
      </c>
      <c r="D50" s="26">
        <v>5170.97</v>
      </c>
      <c r="E50" s="26">
        <v>5145.7</v>
      </c>
      <c r="F50" s="26">
        <v>22.82</v>
      </c>
      <c r="G50" s="63">
        <f t="shared" si="0"/>
        <v>2.4500000000004363</v>
      </c>
      <c r="H50" s="26">
        <v>6430.09</v>
      </c>
      <c r="I50" s="26">
        <v>6313.27</v>
      </c>
      <c r="J50" s="26">
        <v>112.7</v>
      </c>
      <c r="K50" s="63">
        <f t="shared" si="1"/>
        <v>4.1199999999997061</v>
      </c>
      <c r="L50" s="26">
        <v>7100.9199490000001</v>
      </c>
      <c r="M50" s="26">
        <v>6905.2518739999996</v>
      </c>
      <c r="N50" s="26">
        <v>191.781555</v>
      </c>
      <c r="O50" s="26">
        <f t="shared" si="2"/>
        <v>3.8865200000005018</v>
      </c>
    </row>
    <row r="51" spans="1:15" x14ac:dyDescent="0.2">
      <c r="A51" s="33" t="s">
        <v>503</v>
      </c>
      <c r="B51" s="33" t="s">
        <v>504</v>
      </c>
      <c r="C51" s="33" t="s">
        <v>428</v>
      </c>
      <c r="D51" s="26">
        <v>2542.94</v>
      </c>
      <c r="E51" s="26">
        <v>2523.17</v>
      </c>
      <c r="F51" s="26">
        <v>1.8</v>
      </c>
      <c r="G51" s="63">
        <f t="shared" si="0"/>
        <v>17.969999999999981</v>
      </c>
      <c r="H51" s="26">
        <v>3604.82</v>
      </c>
      <c r="I51" s="26">
        <v>3560.12</v>
      </c>
      <c r="J51" s="26">
        <v>4.13</v>
      </c>
      <c r="K51" s="63">
        <f t="shared" si="1"/>
        <v>40.57000000000027</v>
      </c>
      <c r="L51" s="26">
        <v>3712.46317</v>
      </c>
      <c r="M51" s="26">
        <v>3678.8025579999999</v>
      </c>
      <c r="N51" s="26">
        <v>1.8214950000000001</v>
      </c>
      <c r="O51" s="26">
        <f t="shared" si="2"/>
        <v>31.83911700000013</v>
      </c>
    </row>
    <row r="52" spans="1:15" x14ac:dyDescent="0.2">
      <c r="A52" s="33" t="s">
        <v>505</v>
      </c>
      <c r="B52" s="33" t="s">
        <v>506</v>
      </c>
      <c r="C52" s="33" t="s">
        <v>428</v>
      </c>
      <c r="D52" s="26">
        <v>23891.03</v>
      </c>
      <c r="E52" s="26">
        <v>0</v>
      </c>
      <c r="F52" s="26">
        <v>23845.18</v>
      </c>
      <c r="G52" s="63">
        <f t="shared" si="0"/>
        <v>45.849999999998545</v>
      </c>
      <c r="H52" s="26">
        <v>23098.85</v>
      </c>
      <c r="I52" s="26">
        <v>0</v>
      </c>
      <c r="J52" s="26">
        <v>23064.3</v>
      </c>
      <c r="K52" s="63">
        <f t="shared" si="1"/>
        <v>34.549999999999272</v>
      </c>
      <c r="L52" s="26">
        <v>23026.328801</v>
      </c>
      <c r="M52" s="26">
        <v>0</v>
      </c>
      <c r="N52" s="26">
        <v>22965.886554000001</v>
      </c>
      <c r="O52" s="26">
        <f t="shared" si="2"/>
        <v>60.442246999999043</v>
      </c>
    </row>
    <row r="53" spans="1:15" x14ac:dyDescent="0.2">
      <c r="A53" s="33" t="s">
        <v>507</v>
      </c>
      <c r="B53" s="33" t="s">
        <v>508</v>
      </c>
      <c r="C53" s="33" t="s">
        <v>428</v>
      </c>
      <c r="D53" s="26">
        <v>350.03</v>
      </c>
      <c r="E53" s="26">
        <v>350.03</v>
      </c>
      <c r="F53" s="26">
        <v>0</v>
      </c>
      <c r="G53" s="63">
        <f t="shared" si="0"/>
        <v>0</v>
      </c>
      <c r="H53" s="26">
        <v>355.06</v>
      </c>
      <c r="I53" s="26">
        <v>355.06</v>
      </c>
      <c r="J53" s="26">
        <v>0</v>
      </c>
      <c r="K53" s="63">
        <f t="shared" si="1"/>
        <v>0</v>
      </c>
      <c r="L53" s="26">
        <v>348.83047399999998</v>
      </c>
      <c r="M53" s="26">
        <v>348.83047399999998</v>
      </c>
      <c r="N53" s="26">
        <v>0</v>
      </c>
      <c r="O53" s="26">
        <f t="shared" si="2"/>
        <v>0</v>
      </c>
    </row>
    <row r="54" spans="1:15" x14ac:dyDescent="0.2">
      <c r="A54" s="33" t="s">
        <v>509</v>
      </c>
      <c r="B54" s="33" t="s">
        <v>510</v>
      </c>
      <c r="C54" s="33" t="s">
        <v>428</v>
      </c>
      <c r="D54" s="26">
        <v>6.05</v>
      </c>
      <c r="E54" s="26">
        <v>0</v>
      </c>
      <c r="F54" s="26">
        <v>2.23</v>
      </c>
      <c r="G54" s="63">
        <f t="shared" si="0"/>
        <v>3.82</v>
      </c>
      <c r="H54" s="26">
        <v>10.37</v>
      </c>
      <c r="I54" s="26">
        <v>0</v>
      </c>
      <c r="J54" s="26">
        <v>4.4800000000000004</v>
      </c>
      <c r="K54" s="63">
        <f t="shared" si="1"/>
        <v>5.8899999999999988</v>
      </c>
      <c r="L54" s="26">
        <v>191.602901</v>
      </c>
      <c r="M54" s="26">
        <v>0</v>
      </c>
      <c r="N54" s="26">
        <v>185.71174999999999</v>
      </c>
      <c r="O54" s="26">
        <f t="shared" si="2"/>
        <v>5.8911510000000078</v>
      </c>
    </row>
    <row r="55" spans="1:15" x14ac:dyDescent="0.2">
      <c r="A55" s="33" t="s">
        <v>511</v>
      </c>
      <c r="B55" s="33" t="s">
        <v>512</v>
      </c>
      <c r="C55" s="33" t="s">
        <v>428</v>
      </c>
      <c r="D55" s="26">
        <v>25.12</v>
      </c>
      <c r="E55" s="26">
        <v>25.12</v>
      </c>
      <c r="F55" s="26">
        <v>0</v>
      </c>
      <c r="G55" s="63">
        <f t="shared" si="0"/>
        <v>0</v>
      </c>
      <c r="H55" s="26">
        <v>11.05</v>
      </c>
      <c r="I55" s="26">
        <v>11.05</v>
      </c>
      <c r="J55" s="26">
        <v>0</v>
      </c>
      <c r="K55" s="63">
        <f t="shared" si="1"/>
        <v>0</v>
      </c>
      <c r="L55" s="26">
        <v>10.733103</v>
      </c>
      <c r="M55" s="26">
        <v>10.733103</v>
      </c>
      <c r="N55" s="26">
        <v>0</v>
      </c>
      <c r="O55" s="26">
        <f t="shared" si="2"/>
        <v>0</v>
      </c>
    </row>
    <row r="56" spans="1:15" x14ac:dyDescent="0.2">
      <c r="A56" s="33" t="s">
        <v>513</v>
      </c>
      <c r="B56" s="33" t="s">
        <v>514</v>
      </c>
      <c r="C56" s="33" t="s">
        <v>428</v>
      </c>
      <c r="D56" s="26">
        <v>0</v>
      </c>
      <c r="E56" s="26">
        <v>0</v>
      </c>
      <c r="F56" s="26">
        <v>0</v>
      </c>
      <c r="G56" s="63">
        <f t="shared" si="0"/>
        <v>0</v>
      </c>
      <c r="H56" s="26">
        <v>0</v>
      </c>
      <c r="I56" s="26">
        <v>0</v>
      </c>
      <c r="J56" s="26">
        <v>0</v>
      </c>
      <c r="K56" s="63">
        <f t="shared" si="1"/>
        <v>0</v>
      </c>
      <c r="L56" s="26">
        <v>0</v>
      </c>
      <c r="M56" s="26">
        <v>0</v>
      </c>
      <c r="N56" s="26">
        <v>0</v>
      </c>
      <c r="O56" s="26">
        <f t="shared" si="2"/>
        <v>0</v>
      </c>
    </row>
    <row r="57" spans="1:15" x14ac:dyDescent="0.2">
      <c r="A57" s="33" t="s">
        <v>515</v>
      </c>
      <c r="B57" s="33" t="s">
        <v>516</v>
      </c>
      <c r="C57" s="33" t="s">
        <v>428</v>
      </c>
      <c r="D57" s="26">
        <v>102.11</v>
      </c>
      <c r="E57" s="26">
        <v>102.11</v>
      </c>
      <c r="F57" s="26">
        <v>0</v>
      </c>
      <c r="G57" s="63">
        <f t="shared" si="0"/>
        <v>0</v>
      </c>
      <c r="H57" s="26">
        <v>144.30000000000001</v>
      </c>
      <c r="I57" s="26">
        <v>144.22999999999999</v>
      </c>
      <c r="J57" s="26">
        <v>0.06</v>
      </c>
      <c r="K57" s="63">
        <f t="shared" si="1"/>
        <v>1.0000000000021603E-2</v>
      </c>
      <c r="L57" s="26">
        <v>186.11550800000001</v>
      </c>
      <c r="M57" s="26">
        <v>186.11550800000001</v>
      </c>
      <c r="N57" s="26">
        <v>0</v>
      </c>
      <c r="O57" s="26">
        <f t="shared" si="2"/>
        <v>0</v>
      </c>
    </row>
    <row r="58" spans="1:15" x14ac:dyDescent="0.2">
      <c r="A58" s="33" t="s">
        <v>517</v>
      </c>
      <c r="B58" s="33" t="s">
        <v>518</v>
      </c>
      <c r="C58" s="33" t="s">
        <v>428</v>
      </c>
      <c r="D58" s="26">
        <v>538.08000000000004</v>
      </c>
      <c r="E58" s="26">
        <v>538.02</v>
      </c>
      <c r="F58" s="26">
        <v>0.06</v>
      </c>
      <c r="G58" s="63">
        <f t="shared" si="0"/>
        <v>5.9119376061289586E-14</v>
      </c>
      <c r="H58" s="26">
        <v>583.97</v>
      </c>
      <c r="I58" s="26">
        <v>583.92999999999995</v>
      </c>
      <c r="J58" s="26">
        <v>0</v>
      </c>
      <c r="K58" s="63">
        <f t="shared" si="1"/>
        <v>4.0000000000077307E-2</v>
      </c>
      <c r="L58" s="26">
        <v>503.519026</v>
      </c>
      <c r="M58" s="26">
        <v>503.03794199999999</v>
      </c>
      <c r="N58" s="26">
        <v>0.48108400000000001</v>
      </c>
      <c r="O58" s="26">
        <f t="shared" si="2"/>
        <v>9.8254737679326354E-15</v>
      </c>
    </row>
    <row r="59" spans="1:15" x14ac:dyDescent="0.2">
      <c r="A59" s="33" t="s">
        <v>519</v>
      </c>
      <c r="B59" s="33" t="s">
        <v>520</v>
      </c>
      <c r="C59" s="33" t="s">
        <v>428</v>
      </c>
      <c r="D59" s="26">
        <v>448.84</v>
      </c>
      <c r="E59" s="26">
        <v>0</v>
      </c>
      <c r="F59" s="26">
        <v>0</v>
      </c>
      <c r="G59" s="63">
        <f t="shared" si="0"/>
        <v>448.84</v>
      </c>
      <c r="H59" s="26">
        <v>346.76</v>
      </c>
      <c r="I59" s="26">
        <v>0</v>
      </c>
      <c r="J59" s="26">
        <v>0</v>
      </c>
      <c r="K59" s="63">
        <f t="shared" si="1"/>
        <v>346.76</v>
      </c>
      <c r="L59" s="26">
        <v>373.93746499999997</v>
      </c>
      <c r="M59" s="26">
        <v>0</v>
      </c>
      <c r="N59" s="26">
        <v>0</v>
      </c>
      <c r="O59" s="26">
        <f t="shared" si="2"/>
        <v>373.93746499999997</v>
      </c>
    </row>
    <row r="60" spans="1:15" x14ac:dyDescent="0.2">
      <c r="A60" s="33" t="s">
        <v>521</v>
      </c>
      <c r="B60" s="67" t="s">
        <v>522</v>
      </c>
      <c r="C60" s="33" t="s">
        <v>428</v>
      </c>
      <c r="D60" s="26">
        <v>0</v>
      </c>
      <c r="E60" s="26">
        <v>0</v>
      </c>
      <c r="F60" s="26">
        <v>0</v>
      </c>
      <c r="G60" s="63">
        <f t="shared" si="0"/>
        <v>0</v>
      </c>
      <c r="H60" s="26">
        <v>0</v>
      </c>
      <c r="I60" s="26">
        <v>0</v>
      </c>
      <c r="J60" s="26">
        <v>0</v>
      </c>
      <c r="K60" s="63">
        <f t="shared" si="1"/>
        <v>0</v>
      </c>
      <c r="L60" s="26">
        <v>0</v>
      </c>
      <c r="M60" s="26">
        <v>0</v>
      </c>
      <c r="N60" s="26">
        <v>0</v>
      </c>
      <c r="O60" s="26">
        <f t="shared" si="2"/>
        <v>0</v>
      </c>
    </row>
    <row r="61" spans="1:15" x14ac:dyDescent="0.2">
      <c r="A61" s="33" t="s">
        <v>523</v>
      </c>
      <c r="B61" s="67" t="s">
        <v>524</v>
      </c>
      <c r="C61" s="33" t="s">
        <v>428</v>
      </c>
      <c r="D61" s="26">
        <v>0</v>
      </c>
      <c r="E61" s="26">
        <v>0</v>
      </c>
      <c r="F61" s="26">
        <v>0</v>
      </c>
      <c r="G61" s="63">
        <f t="shared" si="0"/>
        <v>0</v>
      </c>
      <c r="H61" s="26">
        <v>0</v>
      </c>
      <c r="I61" s="26">
        <v>0</v>
      </c>
      <c r="J61" s="26">
        <v>0</v>
      </c>
      <c r="K61" s="63">
        <f t="shared" si="1"/>
        <v>0</v>
      </c>
      <c r="L61" s="26">
        <v>0</v>
      </c>
      <c r="M61" s="26">
        <v>0</v>
      </c>
      <c r="N61" s="26">
        <v>0</v>
      </c>
      <c r="O61" s="26">
        <f t="shared" si="2"/>
        <v>0</v>
      </c>
    </row>
    <row r="62" spans="1:15" x14ac:dyDescent="0.2">
      <c r="A62" s="33" t="s">
        <v>525</v>
      </c>
      <c r="B62" s="67" t="s">
        <v>526</v>
      </c>
      <c r="C62" s="33" t="s">
        <v>428</v>
      </c>
      <c r="D62" s="26">
        <v>0</v>
      </c>
      <c r="E62" s="26">
        <v>0</v>
      </c>
      <c r="F62" s="26">
        <v>0</v>
      </c>
      <c r="G62" s="63">
        <f t="shared" si="0"/>
        <v>0</v>
      </c>
      <c r="H62" s="26">
        <v>0</v>
      </c>
      <c r="I62" s="26">
        <v>0</v>
      </c>
      <c r="J62" s="26">
        <v>0</v>
      </c>
      <c r="K62" s="63">
        <f t="shared" si="1"/>
        <v>0</v>
      </c>
      <c r="L62" s="26">
        <v>0</v>
      </c>
      <c r="M62" s="26">
        <v>0</v>
      </c>
      <c r="N62" s="26">
        <v>0</v>
      </c>
      <c r="O62" s="26">
        <f t="shared" si="2"/>
        <v>0</v>
      </c>
    </row>
    <row r="63" spans="1:15" x14ac:dyDescent="0.2">
      <c r="A63" s="33" t="s">
        <v>527</v>
      </c>
      <c r="B63" s="33" t="s">
        <v>528</v>
      </c>
      <c r="C63" s="33" t="s">
        <v>428</v>
      </c>
      <c r="D63" s="26">
        <v>0</v>
      </c>
      <c r="E63" s="26">
        <v>0</v>
      </c>
      <c r="F63" s="26">
        <v>0</v>
      </c>
      <c r="G63" s="63">
        <f t="shared" si="0"/>
        <v>0</v>
      </c>
      <c r="H63" s="26">
        <v>0.05</v>
      </c>
      <c r="I63" s="26">
        <v>0.05</v>
      </c>
      <c r="J63" s="26">
        <v>0</v>
      </c>
      <c r="K63" s="63">
        <f t="shared" si="1"/>
        <v>0</v>
      </c>
      <c r="L63" s="26">
        <v>0.112385</v>
      </c>
      <c r="M63" s="26">
        <v>7.7536999999999995E-2</v>
      </c>
      <c r="N63" s="26">
        <v>0</v>
      </c>
      <c r="O63" s="26">
        <f t="shared" si="2"/>
        <v>3.4848000000000004E-2</v>
      </c>
    </row>
    <row r="64" spans="1:15" x14ac:dyDescent="0.2">
      <c r="A64" s="33" t="s">
        <v>529</v>
      </c>
      <c r="B64" s="67" t="s">
        <v>530</v>
      </c>
      <c r="C64" s="33" t="s">
        <v>428</v>
      </c>
      <c r="D64" s="26">
        <v>0</v>
      </c>
      <c r="E64" s="26">
        <v>0</v>
      </c>
      <c r="F64" s="26">
        <v>0</v>
      </c>
      <c r="G64" s="63">
        <f t="shared" si="0"/>
        <v>0</v>
      </c>
      <c r="H64" s="26">
        <v>0</v>
      </c>
      <c r="I64" s="26">
        <v>0</v>
      </c>
      <c r="J64" s="26">
        <v>0</v>
      </c>
      <c r="K64" s="63">
        <f t="shared" si="1"/>
        <v>0</v>
      </c>
      <c r="L64" s="26">
        <v>0</v>
      </c>
      <c r="M64" s="26">
        <v>0</v>
      </c>
      <c r="N64" s="26">
        <v>0</v>
      </c>
      <c r="O64" s="26">
        <f t="shared" si="2"/>
        <v>0</v>
      </c>
    </row>
    <row r="65" spans="1:15" x14ac:dyDescent="0.2">
      <c r="A65" s="33" t="s">
        <v>531</v>
      </c>
      <c r="B65" s="33" t="s">
        <v>532</v>
      </c>
      <c r="C65" s="33" t="s">
        <v>533</v>
      </c>
      <c r="D65" s="26">
        <v>0.52</v>
      </c>
      <c r="E65" s="26">
        <v>0</v>
      </c>
      <c r="F65" s="26">
        <v>0.28999999999999998</v>
      </c>
      <c r="G65" s="63">
        <f t="shared" si="0"/>
        <v>0.23000000000000004</v>
      </c>
      <c r="H65" s="26">
        <v>0.49</v>
      </c>
      <c r="I65" s="26">
        <v>0</v>
      </c>
      <c r="J65" s="26">
        <v>0.37</v>
      </c>
      <c r="K65" s="63">
        <f t="shared" si="1"/>
        <v>0.12</v>
      </c>
      <c r="L65" s="26">
        <v>1.7581100000000001</v>
      </c>
      <c r="M65" s="26">
        <v>0</v>
      </c>
      <c r="N65" s="26">
        <v>0.40614800000000001</v>
      </c>
      <c r="O65" s="26">
        <f t="shared" si="2"/>
        <v>1.3519620000000001</v>
      </c>
    </row>
    <row r="66" spans="1:15" x14ac:dyDescent="0.2">
      <c r="A66" s="33" t="s">
        <v>534</v>
      </c>
      <c r="B66" s="33" t="s">
        <v>535</v>
      </c>
      <c r="C66" s="33" t="s">
        <v>533</v>
      </c>
      <c r="D66" s="26">
        <v>58.59</v>
      </c>
      <c r="E66" s="26">
        <v>0</v>
      </c>
      <c r="F66" s="26">
        <v>0</v>
      </c>
      <c r="G66" s="63">
        <f t="shared" si="0"/>
        <v>58.59</v>
      </c>
      <c r="H66" s="26">
        <v>48.63</v>
      </c>
      <c r="I66" s="26">
        <v>0</v>
      </c>
      <c r="J66" s="26">
        <v>0</v>
      </c>
      <c r="K66" s="63">
        <f t="shared" si="1"/>
        <v>48.63</v>
      </c>
      <c r="L66" s="26">
        <v>57.974456000000004</v>
      </c>
      <c r="M66" s="26">
        <v>0</v>
      </c>
      <c r="N66" s="26">
        <v>0</v>
      </c>
      <c r="O66" s="26">
        <f t="shared" si="2"/>
        <v>57.974456000000004</v>
      </c>
    </row>
    <row r="67" spans="1:15" x14ac:dyDescent="0.2">
      <c r="A67" s="33" t="s">
        <v>536</v>
      </c>
      <c r="B67" s="33" t="s">
        <v>537</v>
      </c>
      <c r="C67" s="33" t="s">
        <v>533</v>
      </c>
      <c r="D67" s="26">
        <v>10771.75</v>
      </c>
      <c r="E67" s="26">
        <v>0</v>
      </c>
      <c r="F67" s="26">
        <v>0</v>
      </c>
      <c r="G67" s="63">
        <f t="shared" si="0"/>
        <v>10771.75</v>
      </c>
      <c r="H67" s="26">
        <v>12261.39</v>
      </c>
      <c r="I67" s="26">
        <v>0</v>
      </c>
      <c r="J67" s="26">
        <v>0.26</v>
      </c>
      <c r="K67" s="63">
        <f t="shared" si="1"/>
        <v>12261.13</v>
      </c>
      <c r="L67" s="26">
        <v>11001.120516000001</v>
      </c>
      <c r="M67" s="26">
        <v>0</v>
      </c>
      <c r="N67" s="26">
        <v>0</v>
      </c>
      <c r="O67" s="26">
        <f t="shared" si="2"/>
        <v>11001.120516000001</v>
      </c>
    </row>
    <row r="68" spans="1:15" x14ac:dyDescent="0.2">
      <c r="A68" s="33" t="s">
        <v>538</v>
      </c>
      <c r="B68" s="33" t="s">
        <v>539</v>
      </c>
      <c r="C68" s="33" t="s">
        <v>533</v>
      </c>
      <c r="D68" s="26">
        <v>0</v>
      </c>
      <c r="E68" s="26">
        <v>0</v>
      </c>
      <c r="F68" s="26">
        <v>0</v>
      </c>
      <c r="G68" s="63">
        <f t="shared" si="0"/>
        <v>0</v>
      </c>
      <c r="H68" s="26">
        <v>0</v>
      </c>
      <c r="I68" s="26">
        <v>0</v>
      </c>
      <c r="J68" s="26">
        <v>0</v>
      </c>
      <c r="K68" s="63">
        <f t="shared" si="1"/>
        <v>0</v>
      </c>
      <c r="L68" s="26">
        <v>0</v>
      </c>
      <c r="M68" s="26">
        <v>0</v>
      </c>
      <c r="N68" s="26">
        <v>0</v>
      </c>
      <c r="O68" s="26">
        <f t="shared" si="2"/>
        <v>0</v>
      </c>
    </row>
    <row r="69" spans="1:15" x14ac:dyDescent="0.2">
      <c r="A69" s="33" t="s">
        <v>540</v>
      </c>
      <c r="B69" s="67" t="s">
        <v>541</v>
      </c>
      <c r="C69" s="33" t="s">
        <v>542</v>
      </c>
      <c r="D69" s="26">
        <v>2.02</v>
      </c>
      <c r="E69" s="26">
        <v>0</v>
      </c>
      <c r="F69" s="26">
        <v>2.02</v>
      </c>
      <c r="G69" s="63">
        <f t="shared" ref="G69:G103" si="3">D69-E69-F69</f>
        <v>0</v>
      </c>
      <c r="H69" s="26">
        <v>0.63</v>
      </c>
      <c r="I69" s="26">
        <v>0</v>
      </c>
      <c r="J69" s="26">
        <v>0.63</v>
      </c>
      <c r="K69" s="63">
        <f t="shared" ref="K69:K103" si="4">H69-I69-J69</f>
        <v>0</v>
      </c>
      <c r="L69" s="26">
        <v>0</v>
      </c>
      <c r="M69" s="26">
        <v>0</v>
      </c>
      <c r="N69" s="26">
        <v>0</v>
      </c>
      <c r="O69" s="26">
        <f t="shared" ref="O69:O103" si="5">L69-M69-N69</f>
        <v>0</v>
      </c>
    </row>
    <row r="70" spans="1:15" x14ac:dyDescent="0.2">
      <c r="A70" s="33" t="s">
        <v>543</v>
      </c>
      <c r="B70" s="33" t="s">
        <v>544</v>
      </c>
      <c r="C70" s="33" t="s">
        <v>542</v>
      </c>
      <c r="D70" s="26">
        <v>9.34</v>
      </c>
      <c r="E70" s="26">
        <v>0</v>
      </c>
      <c r="F70" s="26">
        <v>9.3000000000000007</v>
      </c>
      <c r="G70" s="63">
        <f t="shared" si="3"/>
        <v>3.9999999999999147E-2</v>
      </c>
      <c r="H70" s="26">
        <v>0.12</v>
      </c>
      <c r="I70" s="26">
        <v>0</v>
      </c>
      <c r="J70" s="26">
        <v>0.05</v>
      </c>
      <c r="K70" s="63">
        <f t="shared" si="4"/>
        <v>6.9999999999999993E-2</v>
      </c>
      <c r="L70" s="26">
        <v>9.6266000000000004E-2</v>
      </c>
      <c r="M70" s="26">
        <v>0</v>
      </c>
      <c r="N70" s="26">
        <v>0</v>
      </c>
      <c r="O70" s="26">
        <f t="shared" si="5"/>
        <v>9.6266000000000004E-2</v>
      </c>
    </row>
    <row r="71" spans="1:15" x14ac:dyDescent="0.2">
      <c r="A71" s="33" t="s">
        <v>545</v>
      </c>
      <c r="B71" s="33" t="s">
        <v>546</v>
      </c>
      <c r="C71" s="33" t="s">
        <v>542</v>
      </c>
      <c r="D71" s="26">
        <v>117.07</v>
      </c>
      <c r="E71" s="26">
        <v>0</v>
      </c>
      <c r="F71" s="26">
        <v>106.22</v>
      </c>
      <c r="G71" s="63">
        <f t="shared" si="3"/>
        <v>10.849999999999994</v>
      </c>
      <c r="H71" s="26">
        <v>173.99</v>
      </c>
      <c r="I71" s="26">
        <v>0</v>
      </c>
      <c r="J71" s="26">
        <v>55.49</v>
      </c>
      <c r="K71" s="63">
        <f t="shared" si="4"/>
        <v>118.5</v>
      </c>
      <c r="L71" s="26">
        <v>69.470727999999994</v>
      </c>
      <c r="M71" s="26">
        <v>0</v>
      </c>
      <c r="N71" s="26">
        <v>61.542676999999998</v>
      </c>
      <c r="O71" s="26">
        <f t="shared" si="5"/>
        <v>7.9280509999999964</v>
      </c>
    </row>
    <row r="72" spans="1:15" x14ac:dyDescent="0.2">
      <c r="A72" s="33" t="s">
        <v>547</v>
      </c>
      <c r="B72" s="33" t="s">
        <v>548</v>
      </c>
      <c r="C72" s="33" t="s">
        <v>542</v>
      </c>
      <c r="D72" s="26">
        <v>10204.75</v>
      </c>
      <c r="E72" s="26">
        <v>10203.030000000001</v>
      </c>
      <c r="F72" s="26">
        <v>0</v>
      </c>
      <c r="G72" s="63">
        <f t="shared" si="3"/>
        <v>1.7199999999993452</v>
      </c>
      <c r="H72" s="26">
        <v>10918.95</v>
      </c>
      <c r="I72" s="26">
        <v>10915.46</v>
      </c>
      <c r="J72" s="26">
        <v>0</v>
      </c>
      <c r="K72" s="63">
        <f t="shared" si="4"/>
        <v>3.4900000000016007</v>
      </c>
      <c r="L72" s="26">
        <v>7476.4017110000004</v>
      </c>
      <c r="M72" s="26">
        <v>7476.2807769999999</v>
      </c>
      <c r="N72" s="26">
        <v>0</v>
      </c>
      <c r="O72" s="26">
        <f t="shared" si="5"/>
        <v>0.1209340000004886</v>
      </c>
    </row>
    <row r="73" spans="1:15" x14ac:dyDescent="0.2">
      <c r="A73" s="33" t="s">
        <v>549</v>
      </c>
      <c r="B73" s="33" t="s">
        <v>550</v>
      </c>
      <c r="C73" s="33" t="s">
        <v>542</v>
      </c>
      <c r="D73" s="26">
        <v>6591.93</v>
      </c>
      <c r="E73" s="26">
        <v>944.6</v>
      </c>
      <c r="F73" s="26">
        <v>4.38</v>
      </c>
      <c r="G73" s="63">
        <f t="shared" si="3"/>
        <v>5642.95</v>
      </c>
      <c r="H73" s="26">
        <v>6706.38</v>
      </c>
      <c r="I73" s="26">
        <v>799.67</v>
      </c>
      <c r="J73" s="26">
        <v>4.68</v>
      </c>
      <c r="K73" s="63">
        <f t="shared" si="4"/>
        <v>5902.03</v>
      </c>
      <c r="L73" s="26">
        <v>6588.7099449999996</v>
      </c>
      <c r="M73" s="26">
        <v>400.43368199999998</v>
      </c>
      <c r="N73" s="26">
        <v>0.220697</v>
      </c>
      <c r="O73" s="26">
        <f t="shared" si="5"/>
        <v>6188.055566</v>
      </c>
    </row>
    <row r="74" spans="1:15" x14ac:dyDescent="0.2">
      <c r="A74" s="33" t="s">
        <v>551</v>
      </c>
      <c r="B74" s="33" t="s">
        <v>552</v>
      </c>
      <c r="C74" s="33" t="s">
        <v>542</v>
      </c>
      <c r="D74" s="26">
        <v>20777.93</v>
      </c>
      <c r="E74" s="26">
        <v>20777.830000000002</v>
      </c>
      <c r="F74" s="26">
        <v>0</v>
      </c>
      <c r="G74" s="63">
        <f t="shared" si="3"/>
        <v>9.9999999998544808E-2</v>
      </c>
      <c r="H74" s="26">
        <v>17833.05</v>
      </c>
      <c r="I74" s="26">
        <v>17832.5</v>
      </c>
      <c r="J74" s="26">
        <v>0</v>
      </c>
      <c r="K74" s="63">
        <f t="shared" si="4"/>
        <v>0.5499999999992724</v>
      </c>
      <c r="L74" s="26">
        <v>14647.701768999999</v>
      </c>
      <c r="M74" s="26">
        <v>14628.256164</v>
      </c>
      <c r="N74" s="26">
        <v>0</v>
      </c>
      <c r="O74" s="26">
        <f t="shared" si="5"/>
        <v>19.445604999998977</v>
      </c>
    </row>
    <row r="75" spans="1:15" x14ac:dyDescent="0.2">
      <c r="A75" s="33" t="s">
        <v>553</v>
      </c>
      <c r="B75" s="67" t="s">
        <v>554</v>
      </c>
      <c r="C75" s="33" t="s">
        <v>542</v>
      </c>
      <c r="D75" s="26">
        <v>0.1</v>
      </c>
      <c r="E75" s="26">
        <v>0</v>
      </c>
      <c r="F75" s="26">
        <v>0.1</v>
      </c>
      <c r="G75" s="63">
        <f t="shared" si="3"/>
        <v>0</v>
      </c>
      <c r="H75" s="26">
        <v>0.16</v>
      </c>
      <c r="I75" s="26">
        <v>0</v>
      </c>
      <c r="J75" s="26">
        <v>0.16</v>
      </c>
      <c r="K75" s="63">
        <f t="shared" si="4"/>
        <v>0</v>
      </c>
      <c r="L75" s="26">
        <v>0.84769099999999997</v>
      </c>
      <c r="M75" s="26">
        <v>0</v>
      </c>
      <c r="N75" s="26">
        <v>0.84769099999999997</v>
      </c>
      <c r="O75" s="26">
        <f t="shared" si="5"/>
        <v>0</v>
      </c>
    </row>
    <row r="76" spans="1:15" x14ac:dyDescent="0.2">
      <c r="A76" s="33" t="s">
        <v>555</v>
      </c>
      <c r="B76" s="33" t="s">
        <v>556</v>
      </c>
      <c r="C76" s="33" t="s">
        <v>542</v>
      </c>
      <c r="D76" s="26">
        <v>29656.240000000002</v>
      </c>
      <c r="E76" s="26">
        <v>0</v>
      </c>
      <c r="F76" s="26">
        <v>28555.24</v>
      </c>
      <c r="G76" s="63">
        <f t="shared" si="3"/>
        <v>1101</v>
      </c>
      <c r="H76" s="26">
        <v>31367.94</v>
      </c>
      <c r="I76" s="26">
        <v>0</v>
      </c>
      <c r="J76" s="26">
        <v>30250.66</v>
      </c>
      <c r="K76" s="63">
        <f t="shared" si="4"/>
        <v>1117.2799999999988</v>
      </c>
      <c r="L76" s="26">
        <v>33788.075493999997</v>
      </c>
      <c r="M76" s="26">
        <v>0</v>
      </c>
      <c r="N76" s="26">
        <v>32590.538446999999</v>
      </c>
      <c r="O76" s="26">
        <f t="shared" si="5"/>
        <v>1197.537046999998</v>
      </c>
    </row>
    <row r="77" spans="1:15" x14ac:dyDescent="0.2">
      <c r="A77" s="33" t="s">
        <v>557</v>
      </c>
      <c r="B77" s="33" t="s">
        <v>558</v>
      </c>
      <c r="C77" s="33" t="s">
        <v>542</v>
      </c>
      <c r="D77" s="26">
        <v>2247.4899999999998</v>
      </c>
      <c r="E77" s="26">
        <v>0</v>
      </c>
      <c r="F77" s="26">
        <v>0</v>
      </c>
      <c r="G77" s="63">
        <f t="shared" si="3"/>
        <v>2247.4899999999998</v>
      </c>
      <c r="H77" s="26">
        <v>2451.21</v>
      </c>
      <c r="I77" s="26">
        <v>0</v>
      </c>
      <c r="J77" s="26">
        <v>0</v>
      </c>
      <c r="K77" s="63">
        <f t="shared" si="4"/>
        <v>2451.21</v>
      </c>
      <c r="L77" s="26">
        <v>2620.7050749999999</v>
      </c>
      <c r="M77" s="26">
        <v>0</v>
      </c>
      <c r="N77" s="26">
        <v>0</v>
      </c>
      <c r="O77" s="26">
        <f t="shared" si="5"/>
        <v>2620.7050749999999</v>
      </c>
    </row>
    <row r="78" spans="1:15" x14ac:dyDescent="0.2">
      <c r="A78" s="33" t="s">
        <v>559</v>
      </c>
      <c r="B78" s="33" t="s">
        <v>560</v>
      </c>
      <c r="C78" s="33" t="s">
        <v>542</v>
      </c>
      <c r="D78" s="26">
        <v>12048.95</v>
      </c>
      <c r="E78" s="26">
        <v>0</v>
      </c>
      <c r="F78" s="26">
        <v>0</v>
      </c>
      <c r="G78" s="63">
        <f t="shared" si="3"/>
        <v>12048.95</v>
      </c>
      <c r="H78" s="26">
        <v>13862.62</v>
      </c>
      <c r="I78" s="26">
        <v>0</v>
      </c>
      <c r="J78" s="26">
        <v>0</v>
      </c>
      <c r="K78" s="63">
        <f t="shared" si="4"/>
        <v>13862.62</v>
      </c>
      <c r="L78" s="26">
        <v>14409.107588000001</v>
      </c>
      <c r="M78" s="26">
        <v>0</v>
      </c>
      <c r="N78" s="26">
        <v>0</v>
      </c>
      <c r="O78" s="26">
        <f t="shared" si="5"/>
        <v>14409.107588000001</v>
      </c>
    </row>
    <row r="79" spans="1:15" x14ac:dyDescent="0.2">
      <c r="A79" s="33" t="s">
        <v>561</v>
      </c>
      <c r="B79" s="33" t="s">
        <v>562</v>
      </c>
      <c r="C79" s="33" t="s">
        <v>542</v>
      </c>
      <c r="D79" s="26">
        <v>0</v>
      </c>
      <c r="E79" s="26">
        <v>0</v>
      </c>
      <c r="F79" s="26">
        <v>0</v>
      </c>
      <c r="G79" s="63">
        <f t="shared" si="3"/>
        <v>0</v>
      </c>
      <c r="H79" s="26">
        <v>0</v>
      </c>
      <c r="I79" s="26">
        <v>0</v>
      </c>
      <c r="J79" s="26">
        <v>0</v>
      </c>
      <c r="K79" s="63">
        <f t="shared" si="4"/>
        <v>0</v>
      </c>
      <c r="L79" s="26">
        <v>0</v>
      </c>
      <c r="M79" s="26">
        <v>0</v>
      </c>
      <c r="N79" s="26">
        <v>0</v>
      </c>
      <c r="O79" s="26">
        <f t="shared" si="5"/>
        <v>0</v>
      </c>
    </row>
    <row r="80" spans="1:15" x14ac:dyDescent="0.2">
      <c r="A80" s="33" t="s">
        <v>563</v>
      </c>
      <c r="B80" s="33" t="s">
        <v>564</v>
      </c>
      <c r="C80" s="33" t="s">
        <v>542</v>
      </c>
      <c r="D80" s="26">
        <v>34330.83</v>
      </c>
      <c r="E80" s="26">
        <v>0</v>
      </c>
      <c r="F80" s="26">
        <v>193.5</v>
      </c>
      <c r="G80" s="63">
        <f t="shared" si="3"/>
        <v>34137.33</v>
      </c>
      <c r="H80" s="26">
        <v>37077.72</v>
      </c>
      <c r="I80" s="26">
        <v>0</v>
      </c>
      <c r="J80" s="26">
        <v>124.94</v>
      </c>
      <c r="K80" s="63">
        <f t="shared" si="4"/>
        <v>36952.78</v>
      </c>
      <c r="L80" s="26">
        <v>37639.805237</v>
      </c>
      <c r="M80" s="26">
        <v>0</v>
      </c>
      <c r="N80" s="26">
        <v>372.10907400000002</v>
      </c>
      <c r="O80" s="26">
        <f t="shared" si="5"/>
        <v>37267.696163000001</v>
      </c>
    </row>
    <row r="81" spans="1:15" x14ac:dyDescent="0.2">
      <c r="A81" s="33" t="s">
        <v>565</v>
      </c>
      <c r="B81" s="33" t="s">
        <v>566</v>
      </c>
      <c r="C81" s="33" t="s">
        <v>542</v>
      </c>
      <c r="D81" s="26">
        <v>0</v>
      </c>
      <c r="E81" s="26">
        <v>0</v>
      </c>
      <c r="F81" s="26">
        <v>0</v>
      </c>
      <c r="G81" s="63">
        <f t="shared" si="3"/>
        <v>0</v>
      </c>
      <c r="H81" s="26">
        <v>0</v>
      </c>
      <c r="I81" s="26">
        <v>0</v>
      </c>
      <c r="J81" s="26">
        <v>0</v>
      </c>
      <c r="K81" s="63">
        <f t="shared" si="4"/>
        <v>0</v>
      </c>
      <c r="L81" s="26">
        <v>0</v>
      </c>
      <c r="M81" s="26">
        <v>0</v>
      </c>
      <c r="N81" s="26">
        <v>0</v>
      </c>
      <c r="O81" s="26">
        <f t="shared" si="5"/>
        <v>0</v>
      </c>
    </row>
    <row r="82" spans="1:15" x14ac:dyDescent="0.2">
      <c r="A82" s="33" t="s">
        <v>567</v>
      </c>
      <c r="B82" s="33" t="s">
        <v>568</v>
      </c>
      <c r="C82" s="33" t="s">
        <v>542</v>
      </c>
      <c r="D82" s="26">
        <v>0.16</v>
      </c>
      <c r="E82" s="26">
        <v>0</v>
      </c>
      <c r="F82" s="26">
        <v>0.16</v>
      </c>
      <c r="G82" s="63">
        <f t="shared" si="3"/>
        <v>0</v>
      </c>
      <c r="H82" s="26">
        <v>0.11</v>
      </c>
      <c r="I82" s="26">
        <v>0</v>
      </c>
      <c r="J82" s="26">
        <v>0.11</v>
      </c>
      <c r="K82" s="63">
        <f t="shared" si="4"/>
        <v>0</v>
      </c>
      <c r="L82" s="26">
        <v>0.12968399999999999</v>
      </c>
      <c r="M82" s="26">
        <v>0</v>
      </c>
      <c r="N82" s="26">
        <v>0.12968399999999999</v>
      </c>
      <c r="O82" s="26">
        <f t="shared" si="5"/>
        <v>0</v>
      </c>
    </row>
    <row r="83" spans="1:15" x14ac:dyDescent="0.2">
      <c r="A83" s="33" t="s">
        <v>569</v>
      </c>
      <c r="B83" s="33" t="s">
        <v>570</v>
      </c>
      <c r="C83" s="33" t="s">
        <v>542</v>
      </c>
      <c r="D83" s="26">
        <v>9892.92</v>
      </c>
      <c r="E83" s="26">
        <v>9892.92</v>
      </c>
      <c r="F83" s="26">
        <v>0</v>
      </c>
      <c r="G83" s="63">
        <f t="shared" si="3"/>
        <v>0</v>
      </c>
      <c r="H83" s="26">
        <v>8960.2999999999993</v>
      </c>
      <c r="I83" s="26">
        <v>8960.2999999999993</v>
      </c>
      <c r="J83" s="26">
        <v>0</v>
      </c>
      <c r="K83" s="63">
        <f t="shared" si="4"/>
        <v>0</v>
      </c>
      <c r="L83" s="26">
        <v>5900.3582429999997</v>
      </c>
      <c r="M83" s="26">
        <v>5860.4485029999996</v>
      </c>
      <c r="N83" s="26">
        <v>0</v>
      </c>
      <c r="O83" s="26">
        <f t="shared" si="5"/>
        <v>39.909740000000056</v>
      </c>
    </row>
    <row r="84" spans="1:15" x14ac:dyDescent="0.2">
      <c r="A84" s="33" t="s">
        <v>571</v>
      </c>
      <c r="B84" s="33" t="s">
        <v>572</v>
      </c>
      <c r="C84" s="33" t="s">
        <v>542</v>
      </c>
      <c r="D84" s="26">
        <v>3977.12</v>
      </c>
      <c r="E84" s="26">
        <v>3977.08</v>
      </c>
      <c r="F84" s="26">
        <v>0</v>
      </c>
      <c r="G84" s="63">
        <f t="shared" si="3"/>
        <v>3.999999999996362E-2</v>
      </c>
      <c r="H84" s="26">
        <v>5567.28</v>
      </c>
      <c r="I84" s="26">
        <v>5563.28</v>
      </c>
      <c r="J84" s="26">
        <v>0.05</v>
      </c>
      <c r="K84" s="63">
        <f t="shared" si="4"/>
        <v>3.95</v>
      </c>
      <c r="L84" s="26">
        <v>4926.1055130000004</v>
      </c>
      <c r="M84" s="26">
        <v>4925.9689630000003</v>
      </c>
      <c r="N84" s="26">
        <v>9.6365999999999993E-2</v>
      </c>
      <c r="O84" s="26">
        <f t="shared" si="5"/>
        <v>4.0184000000170264E-2</v>
      </c>
    </row>
    <row r="85" spans="1:15" x14ac:dyDescent="0.2">
      <c r="A85" s="33" t="s">
        <v>573</v>
      </c>
      <c r="B85" s="33" t="s">
        <v>574</v>
      </c>
      <c r="C85" s="33" t="s">
        <v>542</v>
      </c>
      <c r="D85" s="26">
        <v>15772.41</v>
      </c>
      <c r="E85" s="26">
        <v>0</v>
      </c>
      <c r="F85" s="26">
        <v>0.6</v>
      </c>
      <c r="G85" s="63">
        <f t="shared" si="3"/>
        <v>15771.81</v>
      </c>
      <c r="H85" s="26">
        <v>16693.009999999998</v>
      </c>
      <c r="I85" s="26">
        <v>0</v>
      </c>
      <c r="J85" s="26">
        <v>1.64</v>
      </c>
      <c r="K85" s="63">
        <f t="shared" si="4"/>
        <v>16691.37</v>
      </c>
      <c r="L85" s="26">
        <v>17621.422949</v>
      </c>
      <c r="M85" s="26">
        <v>0</v>
      </c>
      <c r="N85" s="26">
        <v>0.709781</v>
      </c>
      <c r="O85" s="26">
        <f t="shared" si="5"/>
        <v>17620.713167999998</v>
      </c>
    </row>
    <row r="86" spans="1:15" x14ac:dyDescent="0.2">
      <c r="A86" s="33" t="s">
        <v>575</v>
      </c>
      <c r="B86" s="33" t="s">
        <v>576</v>
      </c>
      <c r="C86" s="33" t="s">
        <v>542</v>
      </c>
      <c r="D86" s="26">
        <v>80518.86</v>
      </c>
      <c r="E86" s="26">
        <v>80293.149999999994</v>
      </c>
      <c r="F86" s="26">
        <v>13.91</v>
      </c>
      <c r="G86" s="63">
        <f t="shared" si="3"/>
        <v>211.80000000000641</v>
      </c>
      <c r="H86" s="26">
        <v>83382.06</v>
      </c>
      <c r="I86" s="26">
        <v>83252.960000000006</v>
      </c>
      <c r="J86" s="26">
        <v>7.44</v>
      </c>
      <c r="K86" s="63">
        <f t="shared" si="4"/>
        <v>121.65999999999127</v>
      </c>
      <c r="L86" s="26">
        <v>74365.166373</v>
      </c>
      <c r="M86" s="26">
        <v>74287.778069000007</v>
      </c>
      <c r="N86" s="26">
        <v>5.7436660000000002</v>
      </c>
      <c r="O86" s="26">
        <f t="shared" si="5"/>
        <v>71.644637999992781</v>
      </c>
    </row>
    <row r="87" spans="1:15" x14ac:dyDescent="0.2">
      <c r="A87" s="33" t="s">
        <v>577</v>
      </c>
      <c r="B87" s="33" t="s">
        <v>578</v>
      </c>
      <c r="C87" s="33" t="s">
        <v>542</v>
      </c>
      <c r="D87" s="26">
        <v>9913.98</v>
      </c>
      <c r="E87" s="26">
        <v>0</v>
      </c>
      <c r="F87" s="26">
        <v>9904.4</v>
      </c>
      <c r="G87" s="63">
        <f t="shared" si="3"/>
        <v>9.5799999999999272</v>
      </c>
      <c r="H87" s="26">
        <v>8478.84</v>
      </c>
      <c r="I87" s="26">
        <v>0</v>
      </c>
      <c r="J87" s="26">
        <v>8437.42</v>
      </c>
      <c r="K87" s="63">
        <f t="shared" si="4"/>
        <v>41.420000000000073</v>
      </c>
      <c r="L87" s="26">
        <v>7631.5371660000001</v>
      </c>
      <c r="M87" s="26">
        <v>0</v>
      </c>
      <c r="N87" s="26">
        <v>7606.6781799999999</v>
      </c>
      <c r="O87" s="26">
        <f t="shared" si="5"/>
        <v>24.858986000000186</v>
      </c>
    </row>
    <row r="88" spans="1:15" x14ac:dyDescent="0.2">
      <c r="A88" s="33" t="s">
        <v>579</v>
      </c>
      <c r="B88" s="33" t="s">
        <v>580</v>
      </c>
      <c r="C88" s="33" t="s">
        <v>542</v>
      </c>
      <c r="D88" s="26">
        <v>81550.5</v>
      </c>
      <c r="E88" s="26">
        <v>0</v>
      </c>
      <c r="F88" s="26">
        <v>85.99</v>
      </c>
      <c r="G88" s="63">
        <f t="shared" si="3"/>
        <v>81464.509999999995</v>
      </c>
      <c r="H88" s="26">
        <v>91958.8</v>
      </c>
      <c r="I88" s="26">
        <v>0</v>
      </c>
      <c r="J88" s="26">
        <v>73.2</v>
      </c>
      <c r="K88" s="63">
        <f t="shared" si="4"/>
        <v>91885.6</v>
      </c>
      <c r="L88" s="26">
        <v>97069.650494999994</v>
      </c>
      <c r="M88" s="26">
        <v>0</v>
      </c>
      <c r="N88" s="26">
        <v>51.937922999999998</v>
      </c>
      <c r="O88" s="26">
        <f t="shared" si="5"/>
        <v>97017.712571999989</v>
      </c>
    </row>
    <row r="89" spans="1:15" x14ac:dyDescent="0.2">
      <c r="A89" s="33" t="s">
        <v>581</v>
      </c>
      <c r="B89" s="33" t="s">
        <v>582</v>
      </c>
      <c r="C89" s="33" t="s">
        <v>542</v>
      </c>
      <c r="D89" s="26">
        <v>0.49</v>
      </c>
      <c r="E89" s="26">
        <v>0</v>
      </c>
      <c r="F89" s="26">
        <v>0.43</v>
      </c>
      <c r="G89" s="63">
        <f t="shared" si="3"/>
        <v>0.06</v>
      </c>
      <c r="H89" s="26">
        <v>0.51</v>
      </c>
      <c r="I89" s="26">
        <v>0</v>
      </c>
      <c r="J89" s="26">
        <v>0</v>
      </c>
      <c r="K89" s="63">
        <f t="shared" si="4"/>
        <v>0.51</v>
      </c>
      <c r="L89" s="26">
        <v>1.771083</v>
      </c>
      <c r="M89" s="26">
        <v>0</v>
      </c>
      <c r="N89" s="26">
        <v>0.224081</v>
      </c>
      <c r="O89" s="26">
        <f t="shared" si="5"/>
        <v>1.547002</v>
      </c>
    </row>
    <row r="90" spans="1:15" x14ac:dyDescent="0.2">
      <c r="A90" s="33" t="s">
        <v>583</v>
      </c>
      <c r="B90" s="33" t="s">
        <v>584</v>
      </c>
      <c r="C90" s="33" t="s">
        <v>542</v>
      </c>
      <c r="D90" s="26">
        <v>0.56999999999999995</v>
      </c>
      <c r="E90" s="26">
        <v>0</v>
      </c>
      <c r="F90" s="26">
        <v>0.56999999999999995</v>
      </c>
      <c r="G90" s="63">
        <f t="shared" si="3"/>
        <v>0</v>
      </c>
      <c r="H90" s="26">
        <v>0</v>
      </c>
      <c r="I90" s="26">
        <v>0</v>
      </c>
      <c r="J90" s="26">
        <v>0</v>
      </c>
      <c r="K90" s="63">
        <f t="shared" si="4"/>
        <v>0</v>
      </c>
      <c r="L90" s="26">
        <v>0</v>
      </c>
      <c r="M90" s="26">
        <v>0</v>
      </c>
      <c r="N90" s="26">
        <v>0</v>
      </c>
      <c r="O90" s="26">
        <f t="shared" si="5"/>
        <v>0</v>
      </c>
    </row>
    <row r="91" spans="1:15" x14ac:dyDescent="0.2">
      <c r="A91" s="33" t="s">
        <v>585</v>
      </c>
      <c r="B91" s="33" t="s">
        <v>586</v>
      </c>
      <c r="C91" s="33" t="s">
        <v>542</v>
      </c>
      <c r="D91" s="26">
        <v>0</v>
      </c>
      <c r="E91" s="26">
        <v>0</v>
      </c>
      <c r="F91" s="26">
        <v>0</v>
      </c>
      <c r="G91" s="63">
        <f t="shared" si="3"/>
        <v>0</v>
      </c>
      <c r="H91" s="26">
        <v>0</v>
      </c>
      <c r="I91" s="26">
        <v>0</v>
      </c>
      <c r="J91" s="26">
        <v>0</v>
      </c>
      <c r="K91" s="63">
        <f t="shared" si="4"/>
        <v>0</v>
      </c>
      <c r="L91" s="26">
        <v>0.97671399999999997</v>
      </c>
      <c r="M91" s="26">
        <v>0</v>
      </c>
      <c r="N91" s="26">
        <v>0</v>
      </c>
      <c r="O91" s="26">
        <f t="shared" si="5"/>
        <v>0.97671399999999997</v>
      </c>
    </row>
    <row r="92" spans="1:15" x14ac:dyDescent="0.2">
      <c r="A92" s="33" t="s">
        <v>587</v>
      </c>
      <c r="B92" s="33" t="s">
        <v>588</v>
      </c>
      <c r="C92" s="33" t="s">
        <v>542</v>
      </c>
      <c r="D92" s="26">
        <v>23400.93</v>
      </c>
      <c r="E92" s="26">
        <v>23400.74</v>
      </c>
      <c r="F92" s="26">
        <v>0</v>
      </c>
      <c r="G92" s="63">
        <f t="shared" si="3"/>
        <v>0.18999999999869033</v>
      </c>
      <c r="H92" s="26">
        <v>24629.53</v>
      </c>
      <c r="I92" s="26">
        <v>24627.1</v>
      </c>
      <c r="J92" s="26">
        <v>0</v>
      </c>
      <c r="K92" s="63">
        <f t="shared" si="4"/>
        <v>2.430000000000291</v>
      </c>
      <c r="L92" s="26">
        <v>28997.216684999999</v>
      </c>
      <c r="M92" s="26">
        <v>28997.042205000002</v>
      </c>
      <c r="N92" s="26">
        <v>0</v>
      </c>
      <c r="O92" s="26">
        <f t="shared" si="5"/>
        <v>0.17447999999785679</v>
      </c>
    </row>
    <row r="93" spans="1:15" x14ac:dyDescent="0.2">
      <c r="A93" s="33" t="s">
        <v>589</v>
      </c>
      <c r="B93" s="33" t="s">
        <v>590</v>
      </c>
      <c r="C93" s="33" t="s">
        <v>542</v>
      </c>
      <c r="D93" s="26">
        <v>755.12</v>
      </c>
      <c r="E93" s="26">
        <v>753.24</v>
      </c>
      <c r="F93" s="26">
        <v>0</v>
      </c>
      <c r="G93" s="63">
        <f t="shared" si="3"/>
        <v>1.8799999999999955</v>
      </c>
      <c r="H93" s="26">
        <v>538.87</v>
      </c>
      <c r="I93" s="26">
        <v>538.42999999999995</v>
      </c>
      <c r="J93" s="26">
        <v>0</v>
      </c>
      <c r="K93" s="63">
        <f t="shared" si="4"/>
        <v>0.44000000000005457</v>
      </c>
      <c r="L93" s="26">
        <v>469.60398300000003</v>
      </c>
      <c r="M93" s="26">
        <v>469.53565400000002</v>
      </c>
      <c r="N93" s="26">
        <v>0</v>
      </c>
      <c r="O93" s="26">
        <f t="shared" si="5"/>
        <v>6.8329000000005635E-2</v>
      </c>
    </row>
    <row r="94" spans="1:15" x14ac:dyDescent="0.2">
      <c r="A94" s="33" t="s">
        <v>591</v>
      </c>
      <c r="B94" s="33" t="s">
        <v>592</v>
      </c>
      <c r="C94" s="33" t="s">
        <v>542</v>
      </c>
      <c r="D94" s="26">
        <v>168.51</v>
      </c>
      <c r="E94" s="26">
        <v>0</v>
      </c>
      <c r="F94" s="26">
        <v>0</v>
      </c>
      <c r="G94" s="63">
        <f t="shared" si="3"/>
        <v>168.51</v>
      </c>
      <c r="H94" s="26">
        <v>179.68</v>
      </c>
      <c r="I94" s="26">
        <v>0</v>
      </c>
      <c r="J94" s="26">
        <v>0</v>
      </c>
      <c r="K94" s="63">
        <f t="shared" si="4"/>
        <v>179.68</v>
      </c>
      <c r="L94" s="26">
        <v>99.074686999999997</v>
      </c>
      <c r="M94" s="26">
        <v>0</v>
      </c>
      <c r="N94" s="26">
        <v>0</v>
      </c>
      <c r="O94" s="26">
        <f t="shared" si="5"/>
        <v>99.074686999999997</v>
      </c>
    </row>
    <row r="95" spans="1:15" x14ac:dyDescent="0.2">
      <c r="A95" s="33" t="s">
        <v>593</v>
      </c>
      <c r="B95" s="33" t="s">
        <v>594</v>
      </c>
      <c r="C95" s="33" t="s">
        <v>542</v>
      </c>
      <c r="D95" s="26">
        <v>142.25</v>
      </c>
      <c r="E95" s="26">
        <v>0</v>
      </c>
      <c r="F95" s="26">
        <v>7.0000000000000007E-2</v>
      </c>
      <c r="G95" s="63">
        <f t="shared" si="3"/>
        <v>142.18</v>
      </c>
      <c r="H95" s="26">
        <v>149.46</v>
      </c>
      <c r="I95" s="26">
        <v>0</v>
      </c>
      <c r="J95" s="26">
        <v>0</v>
      </c>
      <c r="K95" s="63">
        <f t="shared" si="4"/>
        <v>149.46</v>
      </c>
      <c r="L95" s="26">
        <v>172.92935</v>
      </c>
      <c r="M95" s="26">
        <v>0</v>
      </c>
      <c r="N95" s="26">
        <v>0</v>
      </c>
      <c r="O95" s="26">
        <f t="shared" si="5"/>
        <v>172.92935</v>
      </c>
    </row>
    <row r="96" spans="1:15" x14ac:dyDescent="0.2">
      <c r="A96" s="33" t="s">
        <v>595</v>
      </c>
      <c r="B96" s="33" t="s">
        <v>596</v>
      </c>
      <c r="C96" s="33" t="s">
        <v>542</v>
      </c>
      <c r="D96" s="26">
        <v>149.19</v>
      </c>
      <c r="E96" s="26">
        <v>0</v>
      </c>
      <c r="F96" s="26">
        <v>0</v>
      </c>
      <c r="G96" s="63">
        <f t="shared" si="3"/>
        <v>149.19</v>
      </c>
      <c r="H96" s="26">
        <v>205.04</v>
      </c>
      <c r="I96" s="26">
        <v>0</v>
      </c>
      <c r="J96" s="26">
        <v>0</v>
      </c>
      <c r="K96" s="63">
        <f t="shared" si="4"/>
        <v>205.04</v>
      </c>
      <c r="L96" s="26">
        <v>197.600143</v>
      </c>
      <c r="M96" s="26">
        <v>0</v>
      </c>
      <c r="N96" s="26">
        <v>0</v>
      </c>
      <c r="O96" s="26">
        <f t="shared" si="5"/>
        <v>197.600143</v>
      </c>
    </row>
    <row r="97" spans="1:15" x14ac:dyDescent="0.2">
      <c r="A97" s="33" t="s">
        <v>597</v>
      </c>
      <c r="B97" s="33" t="s">
        <v>598</v>
      </c>
      <c r="C97" s="33" t="s">
        <v>542</v>
      </c>
      <c r="D97" s="26">
        <v>3.42</v>
      </c>
      <c r="E97" s="26">
        <v>0</v>
      </c>
      <c r="F97" s="26">
        <v>0</v>
      </c>
      <c r="G97" s="63">
        <f t="shared" si="3"/>
        <v>3.42</v>
      </c>
      <c r="H97" s="26">
        <v>5.0199999999999996</v>
      </c>
      <c r="I97" s="26">
        <v>0</v>
      </c>
      <c r="J97" s="26">
        <v>0</v>
      </c>
      <c r="K97" s="63">
        <f t="shared" si="4"/>
        <v>5.0199999999999996</v>
      </c>
      <c r="L97" s="26">
        <v>3.6878199999999999</v>
      </c>
      <c r="M97" s="26">
        <v>0</v>
      </c>
      <c r="N97" s="26">
        <v>0</v>
      </c>
      <c r="O97" s="26">
        <f t="shared" si="5"/>
        <v>3.6878199999999999</v>
      </c>
    </row>
    <row r="98" spans="1:15" x14ac:dyDescent="0.2">
      <c r="A98" s="33" t="s">
        <v>599</v>
      </c>
      <c r="B98" s="33" t="s">
        <v>600</v>
      </c>
      <c r="C98" s="33" t="s">
        <v>542</v>
      </c>
      <c r="D98" s="26">
        <v>0</v>
      </c>
      <c r="E98" s="26">
        <v>0</v>
      </c>
      <c r="F98" s="26">
        <v>0</v>
      </c>
      <c r="G98" s="63">
        <f t="shared" si="3"/>
        <v>0</v>
      </c>
      <c r="H98" s="26">
        <v>0</v>
      </c>
      <c r="I98" s="26">
        <v>0</v>
      </c>
      <c r="J98" s="26">
        <v>0</v>
      </c>
      <c r="K98" s="63">
        <f t="shared" si="4"/>
        <v>0</v>
      </c>
      <c r="L98" s="26">
        <v>0</v>
      </c>
      <c r="M98" s="26">
        <v>0</v>
      </c>
      <c r="N98" s="26">
        <v>0</v>
      </c>
      <c r="O98" s="26">
        <f t="shared" si="5"/>
        <v>0</v>
      </c>
    </row>
    <row r="99" spans="1:15" x14ac:dyDescent="0.2">
      <c r="A99" s="33" t="s">
        <v>601</v>
      </c>
      <c r="B99" s="33" t="s">
        <v>602</v>
      </c>
      <c r="C99" s="33" t="s">
        <v>542</v>
      </c>
      <c r="D99" s="26">
        <v>20.79</v>
      </c>
      <c r="E99" s="26">
        <v>0</v>
      </c>
      <c r="F99" s="26">
        <v>0.37</v>
      </c>
      <c r="G99" s="63">
        <f t="shared" si="3"/>
        <v>20.419999999999998</v>
      </c>
      <c r="H99" s="26">
        <v>7.09</v>
      </c>
      <c r="I99" s="26">
        <v>0</v>
      </c>
      <c r="J99" s="26">
        <v>2.0099999999999998</v>
      </c>
      <c r="K99" s="63">
        <f t="shared" si="4"/>
        <v>5.08</v>
      </c>
      <c r="L99" s="26">
        <v>37.355794000000003</v>
      </c>
      <c r="M99" s="26">
        <v>0</v>
      </c>
      <c r="N99" s="26">
        <v>0.68738999999999995</v>
      </c>
      <c r="O99" s="26">
        <f t="shared" si="5"/>
        <v>36.668404000000002</v>
      </c>
    </row>
    <row r="100" spans="1:15" x14ac:dyDescent="0.2">
      <c r="A100" s="33" t="s">
        <v>603</v>
      </c>
      <c r="B100" s="33" t="s">
        <v>604</v>
      </c>
      <c r="C100" s="33" t="s">
        <v>542</v>
      </c>
      <c r="D100" s="26">
        <v>0</v>
      </c>
      <c r="E100" s="26">
        <v>0</v>
      </c>
      <c r="F100" s="26">
        <v>0</v>
      </c>
      <c r="G100" s="63">
        <f t="shared" si="3"/>
        <v>0</v>
      </c>
      <c r="H100" s="26">
        <v>0</v>
      </c>
      <c r="I100" s="26">
        <v>0</v>
      </c>
      <c r="J100" s="26">
        <v>0</v>
      </c>
      <c r="K100" s="63">
        <f t="shared" si="4"/>
        <v>0</v>
      </c>
      <c r="L100" s="26">
        <v>0</v>
      </c>
      <c r="M100" s="26">
        <v>0</v>
      </c>
      <c r="N100" s="26">
        <v>0</v>
      </c>
      <c r="O100" s="26">
        <f t="shared" si="5"/>
        <v>0</v>
      </c>
    </row>
    <row r="101" spans="1:15" x14ac:dyDescent="0.2">
      <c r="A101" s="33" t="s">
        <v>605</v>
      </c>
      <c r="B101" s="33" t="s">
        <v>606</v>
      </c>
      <c r="C101" s="33" t="s">
        <v>542</v>
      </c>
      <c r="D101" s="26">
        <v>17870.439999999999</v>
      </c>
      <c r="E101" s="26">
        <v>17870.23</v>
      </c>
      <c r="F101" s="26">
        <v>0.21</v>
      </c>
      <c r="G101" s="63">
        <f t="shared" si="3"/>
        <v>-8.7310714214083873E-13</v>
      </c>
      <c r="H101" s="26">
        <v>16591.22</v>
      </c>
      <c r="I101" s="26">
        <v>16588.05</v>
      </c>
      <c r="J101" s="26">
        <v>0.83</v>
      </c>
      <c r="K101" s="63">
        <f t="shared" si="4"/>
        <v>2.3400000000018917</v>
      </c>
      <c r="L101" s="26">
        <v>10059.81148</v>
      </c>
      <c r="M101" s="26">
        <v>10059.429053</v>
      </c>
      <c r="N101" s="26">
        <v>0.38242700000000002</v>
      </c>
      <c r="O101" s="26">
        <f t="shared" si="5"/>
        <v>4.6168624479037135E-13</v>
      </c>
    </row>
    <row r="102" spans="1:15" x14ac:dyDescent="0.2">
      <c r="A102" s="33" t="s">
        <v>607</v>
      </c>
      <c r="B102" s="33" t="s">
        <v>608</v>
      </c>
      <c r="C102" s="33" t="s">
        <v>542</v>
      </c>
      <c r="D102" s="26">
        <v>0</v>
      </c>
      <c r="E102" s="26">
        <v>0</v>
      </c>
      <c r="F102" s="26">
        <v>0</v>
      </c>
      <c r="G102" s="63">
        <f t="shared" si="3"/>
        <v>0</v>
      </c>
      <c r="H102" s="26">
        <v>0</v>
      </c>
      <c r="I102" s="26">
        <v>0</v>
      </c>
      <c r="J102" s="26">
        <v>0</v>
      </c>
      <c r="K102" s="63">
        <f t="shared" si="4"/>
        <v>0</v>
      </c>
      <c r="L102" s="26">
        <v>0</v>
      </c>
      <c r="M102" s="26">
        <v>0</v>
      </c>
      <c r="N102" s="26">
        <v>0</v>
      </c>
      <c r="O102" s="26">
        <f t="shared" si="5"/>
        <v>0</v>
      </c>
    </row>
    <row r="103" spans="1:15" x14ac:dyDescent="0.2">
      <c r="A103" s="33" t="s">
        <v>404</v>
      </c>
      <c r="B103" s="67" t="s">
        <v>405</v>
      </c>
      <c r="D103" s="26">
        <v>2206956.430000002</v>
      </c>
      <c r="E103" s="26">
        <v>1159096.33</v>
      </c>
      <c r="F103" s="26">
        <v>493038.03</v>
      </c>
      <c r="G103" s="63">
        <f t="shared" si="3"/>
        <v>554822.07000000193</v>
      </c>
      <c r="H103" s="26">
        <v>2275042.7800000007</v>
      </c>
      <c r="I103" s="26">
        <v>1190125.1499999999</v>
      </c>
      <c r="J103" s="26">
        <v>500461.12</v>
      </c>
      <c r="K103" s="63">
        <f t="shared" si="4"/>
        <v>584456.51000000082</v>
      </c>
      <c r="L103" s="26">
        <v>2267556.8842669991</v>
      </c>
      <c r="M103" s="26">
        <v>1148318.6961380001</v>
      </c>
      <c r="N103" s="26">
        <v>509385.31327099999</v>
      </c>
      <c r="O103" s="26">
        <f t="shared" si="5"/>
        <v>609852.87485799892</v>
      </c>
    </row>
    <row r="104" spans="1:15" x14ac:dyDescent="0.2">
      <c r="B104" s="67" t="s">
        <v>66</v>
      </c>
      <c r="D104" s="26">
        <f>SUM(D4:D11)</f>
        <v>16919.379999999997</v>
      </c>
      <c r="E104" s="26">
        <f t="shared" ref="E104:K104" si="6">SUM(E4:E11)</f>
        <v>0</v>
      </c>
      <c r="F104" s="26">
        <f t="shared" si="6"/>
        <v>210.41</v>
      </c>
      <c r="G104" s="63">
        <f t="shared" si="6"/>
        <v>16708.969999999998</v>
      </c>
      <c r="H104" s="26">
        <f t="shared" si="6"/>
        <v>17696.91</v>
      </c>
      <c r="I104" s="26">
        <f t="shared" si="6"/>
        <v>0</v>
      </c>
      <c r="J104" s="26">
        <f t="shared" si="6"/>
        <v>357.15</v>
      </c>
      <c r="K104" s="63">
        <f t="shared" si="6"/>
        <v>17339.760000000002</v>
      </c>
      <c r="L104" s="26">
        <f t="shared" ref="L104:O104" si="7">SUM(L4:L11)</f>
        <v>20683.706825000001</v>
      </c>
      <c r="M104" s="26">
        <f t="shared" si="7"/>
        <v>0</v>
      </c>
      <c r="N104" s="26">
        <f t="shared" si="7"/>
        <v>549.39309000000003</v>
      </c>
      <c r="O104" s="26">
        <f t="shared" si="7"/>
        <v>20134.313735000003</v>
      </c>
    </row>
    <row r="105" spans="1:15" x14ac:dyDescent="0.2">
      <c r="B105" s="67" t="s">
        <v>68</v>
      </c>
      <c r="D105" s="26">
        <f>SUM(D12:D64)</f>
        <v>451445.85000000003</v>
      </c>
      <c r="E105" s="26">
        <f t="shared" ref="E105:K105" si="8">SUM(E12:E64)</f>
        <v>353877.82</v>
      </c>
      <c r="F105" s="26">
        <f t="shared" si="8"/>
        <v>66645.490000000005</v>
      </c>
      <c r="G105" s="63">
        <f t="shared" si="8"/>
        <v>30922.539999999975</v>
      </c>
      <c r="H105" s="26">
        <f t="shared" si="8"/>
        <v>473386.13</v>
      </c>
      <c r="I105" s="26">
        <f t="shared" si="8"/>
        <v>373042.55999999994</v>
      </c>
      <c r="J105" s="26">
        <f t="shared" si="8"/>
        <v>68037.199999999983</v>
      </c>
      <c r="K105" s="63">
        <f t="shared" si="8"/>
        <v>32306.370000000003</v>
      </c>
      <c r="L105" s="26">
        <f t="shared" ref="L105:O105" si="9">SUM(L12:L64)</f>
        <v>485488.78892200009</v>
      </c>
      <c r="M105" s="26">
        <f t="shared" si="9"/>
        <v>382532.82133200008</v>
      </c>
      <c r="N105" s="26">
        <f t="shared" si="9"/>
        <v>69187.346640000003</v>
      </c>
      <c r="O105" s="26">
        <f t="shared" si="9"/>
        <v>33768.620950000011</v>
      </c>
    </row>
    <row r="106" spans="1:15" x14ac:dyDescent="0.2">
      <c r="B106" s="67" t="s">
        <v>69</v>
      </c>
      <c r="D106" s="26">
        <f>SUM(D65:D68)</f>
        <v>10830.86</v>
      </c>
      <c r="E106" s="26">
        <f t="shared" ref="E106:K106" si="10">SUM(E65:E68)</f>
        <v>0</v>
      </c>
      <c r="F106" s="26">
        <f t="shared" si="10"/>
        <v>0.28999999999999998</v>
      </c>
      <c r="G106" s="63">
        <f t="shared" si="10"/>
        <v>10830.57</v>
      </c>
      <c r="H106" s="26">
        <f t="shared" si="10"/>
        <v>12310.51</v>
      </c>
      <c r="I106" s="26">
        <f t="shared" si="10"/>
        <v>0</v>
      </c>
      <c r="J106" s="26">
        <f t="shared" si="10"/>
        <v>0.63</v>
      </c>
      <c r="K106" s="63">
        <f t="shared" si="10"/>
        <v>12309.88</v>
      </c>
      <c r="L106" s="26">
        <f t="shared" ref="L106:O106" si="11">SUM(L65:L68)</f>
        <v>11060.853082000001</v>
      </c>
      <c r="M106" s="26">
        <f t="shared" si="11"/>
        <v>0</v>
      </c>
      <c r="N106" s="26">
        <f t="shared" si="11"/>
        <v>0.40614800000000001</v>
      </c>
      <c r="O106" s="26">
        <f t="shared" si="11"/>
        <v>11060.446934000001</v>
      </c>
    </row>
    <row r="107" spans="1:15" x14ac:dyDescent="0.2">
      <c r="B107" s="67" t="s">
        <v>70</v>
      </c>
      <c r="D107" s="26">
        <f>SUM(D69:D102)</f>
        <v>360124.30999999994</v>
      </c>
      <c r="E107" s="26">
        <f t="shared" ref="E107:K107" si="12">SUM(E69:E102)</f>
        <v>168112.82</v>
      </c>
      <c r="F107" s="26">
        <f t="shared" si="12"/>
        <v>38877.47</v>
      </c>
      <c r="G107" s="63">
        <f t="shared" si="12"/>
        <v>153134.02000000002</v>
      </c>
      <c r="H107" s="26">
        <f t="shared" si="12"/>
        <v>377739.59000000008</v>
      </c>
      <c r="I107" s="26">
        <f t="shared" si="12"/>
        <v>169077.74999999997</v>
      </c>
      <c r="J107" s="26">
        <f t="shared" si="12"/>
        <v>38959.31</v>
      </c>
      <c r="K107" s="63">
        <f t="shared" si="12"/>
        <v>169702.52999999994</v>
      </c>
      <c r="L107" s="26">
        <f t="shared" ref="L107:O107" si="13">SUM(L69:L102)</f>
        <v>364795.31966599991</v>
      </c>
      <c r="M107" s="26">
        <f t="shared" si="13"/>
        <v>147105.17307000002</v>
      </c>
      <c r="N107" s="26">
        <f t="shared" si="13"/>
        <v>40691.848083999997</v>
      </c>
      <c r="O107" s="26">
        <f t="shared" si="13"/>
        <v>176998.29851199995</v>
      </c>
    </row>
    <row r="108" spans="1:15" x14ac:dyDescent="0.2">
      <c r="B108" s="67" t="s">
        <v>71</v>
      </c>
      <c r="D108" s="26">
        <f>SUM(D104:D107)</f>
        <v>839320.39999999991</v>
      </c>
      <c r="E108" s="26">
        <f t="shared" ref="E108:K108" si="14">SUM(E104:E107)</f>
        <v>521990.64</v>
      </c>
      <c r="F108" s="26">
        <f t="shared" si="14"/>
        <v>105733.66</v>
      </c>
      <c r="G108" s="63">
        <f t="shared" si="14"/>
        <v>211596.09999999998</v>
      </c>
      <c r="H108" s="26">
        <f t="shared" si="14"/>
        <v>881133.14000000013</v>
      </c>
      <c r="I108" s="26">
        <f t="shared" si="14"/>
        <v>542120.30999999994</v>
      </c>
      <c r="J108" s="26">
        <f t="shared" si="14"/>
        <v>107354.28999999998</v>
      </c>
      <c r="K108" s="63">
        <f t="shared" si="14"/>
        <v>231658.53999999995</v>
      </c>
      <c r="L108" s="26">
        <f t="shared" ref="L108:O108" si="15">SUM(L104:L107)</f>
        <v>882028.66849499999</v>
      </c>
      <c r="M108" s="26">
        <f t="shared" si="15"/>
        <v>529637.9944020001</v>
      </c>
      <c r="N108" s="26">
        <f t="shared" si="15"/>
        <v>110428.99396199999</v>
      </c>
      <c r="O108" s="26">
        <f t="shared" si="15"/>
        <v>241961.68013099997</v>
      </c>
    </row>
    <row r="109" spans="1:15" x14ac:dyDescent="0.2">
      <c r="B109" s="67" t="s">
        <v>72</v>
      </c>
      <c r="D109" s="26">
        <f>D103-D108</f>
        <v>1367636.0300000021</v>
      </c>
      <c r="E109" s="26">
        <f t="shared" ref="E109:K109" si="16">E103-E108</f>
        <v>637105.69000000006</v>
      </c>
      <c r="F109" s="26">
        <f t="shared" si="16"/>
        <v>387304.37</v>
      </c>
      <c r="G109" s="63">
        <f t="shared" si="16"/>
        <v>343225.97000000195</v>
      </c>
      <c r="H109" s="26">
        <f t="shared" si="16"/>
        <v>1393909.6400000006</v>
      </c>
      <c r="I109" s="26">
        <f t="shared" si="16"/>
        <v>648004.84</v>
      </c>
      <c r="J109" s="26">
        <f t="shared" si="16"/>
        <v>393106.83</v>
      </c>
      <c r="K109" s="63">
        <f t="shared" si="16"/>
        <v>352797.9700000009</v>
      </c>
      <c r="L109" s="26">
        <f t="shared" ref="L109:O109" si="17">L103-L108</f>
        <v>1385528.2157719992</v>
      </c>
      <c r="M109" s="26">
        <f t="shared" si="17"/>
        <v>618680.70173600002</v>
      </c>
      <c r="N109" s="26">
        <f t="shared" si="17"/>
        <v>398956.31930899998</v>
      </c>
      <c r="O109" s="26">
        <f t="shared" si="17"/>
        <v>367891.19472699892</v>
      </c>
    </row>
    <row r="110" spans="1:15" x14ac:dyDescent="0.2">
      <c r="B110" s="67" t="s">
        <v>609</v>
      </c>
      <c r="D110" s="26">
        <f>SUM(D4:D7)+SUM(D9:D11)</f>
        <v>16689.5</v>
      </c>
      <c r="E110" s="26">
        <f t="shared" ref="E110:K110" si="18">SUM(E4:E7)+SUM(E9:E11)</f>
        <v>0</v>
      </c>
      <c r="F110" s="26">
        <f t="shared" si="18"/>
        <v>1.03</v>
      </c>
      <c r="G110" s="63">
        <f t="shared" si="18"/>
        <v>16688.469999999998</v>
      </c>
      <c r="H110" s="26">
        <f t="shared" si="18"/>
        <v>17376.650000000001</v>
      </c>
      <c r="I110" s="26">
        <f t="shared" si="18"/>
        <v>0</v>
      </c>
      <c r="J110" s="26">
        <f t="shared" si="18"/>
        <v>52.2</v>
      </c>
      <c r="K110" s="63">
        <f t="shared" si="18"/>
        <v>17324.45</v>
      </c>
      <c r="L110" s="26">
        <f t="shared" ref="L110:O110" si="19">SUM(L4:L7)+SUM(L9:L11)</f>
        <v>20145.060136</v>
      </c>
      <c r="M110" s="26">
        <f t="shared" si="19"/>
        <v>0</v>
      </c>
      <c r="N110" s="26">
        <f t="shared" si="19"/>
        <v>198.43875800000001</v>
      </c>
      <c r="O110" s="26">
        <f t="shared" si="19"/>
        <v>19946.621378000003</v>
      </c>
    </row>
    <row r="111" spans="1:15" x14ac:dyDescent="0.2">
      <c r="B111" s="67" t="s">
        <v>610</v>
      </c>
      <c r="D111" s="26">
        <f>SUM(D15:D17)+D42+D50+D56+D59</f>
        <v>34733.82</v>
      </c>
      <c r="E111" s="26">
        <f t="shared" ref="E111:K111" si="20">SUM(E15:E17)+E42+E50+E56+E59</f>
        <v>5145.7</v>
      </c>
      <c r="F111" s="26">
        <f t="shared" si="20"/>
        <v>23.3</v>
      </c>
      <c r="G111" s="63">
        <f t="shared" si="20"/>
        <v>29564.820000000003</v>
      </c>
      <c r="H111" s="26">
        <f t="shared" si="20"/>
        <v>37530.890000000007</v>
      </c>
      <c r="I111" s="26">
        <f t="shared" si="20"/>
        <v>6313.27</v>
      </c>
      <c r="J111" s="26">
        <f t="shared" si="20"/>
        <v>113.55</v>
      </c>
      <c r="K111" s="63">
        <f t="shared" si="20"/>
        <v>31104.07</v>
      </c>
      <c r="L111" s="26">
        <f t="shared" ref="L111:O111" si="21">SUM(L15:L17)+L42+L50+L56+L59</f>
        <v>39155.937102000004</v>
      </c>
      <c r="M111" s="26">
        <f t="shared" si="21"/>
        <v>6905.2518739999996</v>
      </c>
      <c r="N111" s="26">
        <f t="shared" si="21"/>
        <v>193.43667099999999</v>
      </c>
      <c r="O111" s="26">
        <f t="shared" si="21"/>
        <v>32057.248557000003</v>
      </c>
    </row>
    <row r="112" spans="1:15" x14ac:dyDescent="0.2">
      <c r="B112" s="67" t="s">
        <v>611</v>
      </c>
      <c r="D112" s="26">
        <f>SUM(D66:D68)</f>
        <v>10830.34</v>
      </c>
      <c r="E112" s="26">
        <f t="shared" ref="E112:K112" si="22">SUM(E66:E68)</f>
        <v>0</v>
      </c>
      <c r="F112" s="26">
        <f t="shared" si="22"/>
        <v>0</v>
      </c>
      <c r="G112" s="63">
        <f t="shared" si="22"/>
        <v>10830.34</v>
      </c>
      <c r="H112" s="26">
        <f t="shared" si="22"/>
        <v>12310.019999999999</v>
      </c>
      <c r="I112" s="26">
        <f t="shared" si="22"/>
        <v>0</v>
      </c>
      <c r="J112" s="26">
        <f t="shared" si="22"/>
        <v>0.26</v>
      </c>
      <c r="K112" s="63">
        <f t="shared" si="22"/>
        <v>12309.759999999998</v>
      </c>
      <c r="L112" s="26">
        <f t="shared" ref="L112:O112" si="23">SUM(L66:L68)</f>
        <v>11059.094972000001</v>
      </c>
      <c r="M112" s="26">
        <f t="shared" si="23"/>
        <v>0</v>
      </c>
      <c r="N112" s="26">
        <f t="shared" si="23"/>
        <v>0</v>
      </c>
      <c r="O112" s="26">
        <f t="shared" si="23"/>
        <v>11059.094972000001</v>
      </c>
    </row>
    <row r="113" spans="1:15" x14ac:dyDescent="0.2">
      <c r="B113" s="67" t="s">
        <v>612</v>
      </c>
      <c r="D113" s="26">
        <f>D73+SUM(D77:D81)+D85+D88+SUM(D94:D97)+D102</f>
        <v>153005.47999999998</v>
      </c>
      <c r="E113" s="26">
        <f t="shared" ref="E113:K113" si="24">E73+SUM(E77:E81)+E85+E88+SUM(E94:E97)+E102</f>
        <v>944.6</v>
      </c>
      <c r="F113" s="26">
        <f t="shared" si="24"/>
        <v>284.53999999999996</v>
      </c>
      <c r="G113" s="63">
        <f t="shared" si="24"/>
        <v>151776.33999999997</v>
      </c>
      <c r="H113" s="26">
        <f t="shared" si="24"/>
        <v>169288.94</v>
      </c>
      <c r="I113" s="26">
        <f t="shared" si="24"/>
        <v>799.67</v>
      </c>
      <c r="J113" s="26">
        <f t="shared" si="24"/>
        <v>204.45999999999998</v>
      </c>
      <c r="K113" s="63">
        <f t="shared" si="24"/>
        <v>168284.81</v>
      </c>
      <c r="L113" s="26">
        <f t="shared" ref="L113:O113" si="25">L73+SUM(L77:L81)+L85+L88+SUM(L94:L97)+L102</f>
        <v>176422.69328899999</v>
      </c>
      <c r="M113" s="26">
        <f t="shared" si="25"/>
        <v>400.43368199999998</v>
      </c>
      <c r="N113" s="26">
        <f t="shared" si="25"/>
        <v>424.97747500000003</v>
      </c>
      <c r="O113" s="26">
        <f t="shared" si="25"/>
        <v>175597.28213199999</v>
      </c>
    </row>
    <row r="114" spans="1:15" x14ac:dyDescent="0.2">
      <c r="B114" s="67" t="s">
        <v>613</v>
      </c>
      <c r="D114" s="26">
        <f>SUM(D110:D113)</f>
        <v>215259.13999999998</v>
      </c>
      <c r="E114" s="26">
        <f t="shared" ref="E114:K114" si="26">SUM(E110:E113)</f>
        <v>6090.3</v>
      </c>
      <c r="F114" s="26">
        <f t="shared" si="26"/>
        <v>308.86999999999995</v>
      </c>
      <c r="G114" s="63">
        <f t="shared" si="26"/>
        <v>208859.96999999997</v>
      </c>
      <c r="H114" s="26">
        <f t="shared" si="26"/>
        <v>236506.5</v>
      </c>
      <c r="I114" s="26">
        <f t="shared" si="26"/>
        <v>7112.9400000000005</v>
      </c>
      <c r="J114" s="26">
        <f t="shared" si="26"/>
        <v>370.46999999999997</v>
      </c>
      <c r="K114" s="63">
        <f t="shared" si="26"/>
        <v>229023.09</v>
      </c>
      <c r="L114" s="26">
        <f t="shared" ref="L114:O114" si="27">SUM(L110:L113)</f>
        <v>246782.78549899999</v>
      </c>
      <c r="M114" s="26">
        <f t="shared" si="27"/>
        <v>7305.6855559999995</v>
      </c>
      <c r="N114" s="26">
        <f t="shared" si="27"/>
        <v>816.85290400000008</v>
      </c>
      <c r="O114" s="26">
        <f t="shared" si="27"/>
        <v>238660.24703900001</v>
      </c>
    </row>
    <row r="115" spans="1:15" x14ac:dyDescent="0.2">
      <c r="B115" s="67" t="s">
        <v>614</v>
      </c>
      <c r="D115" s="26">
        <f>D104-D110</f>
        <v>229.87999999999738</v>
      </c>
      <c r="E115" s="26">
        <f t="shared" ref="E115:K115" si="28">E104-E110</f>
        <v>0</v>
      </c>
      <c r="F115" s="26">
        <f t="shared" si="28"/>
        <v>209.38</v>
      </c>
      <c r="G115" s="63">
        <f t="shared" si="28"/>
        <v>20.5</v>
      </c>
      <c r="H115" s="26">
        <f t="shared" si="28"/>
        <v>320.2599999999984</v>
      </c>
      <c r="I115" s="26">
        <f t="shared" si="28"/>
        <v>0</v>
      </c>
      <c r="J115" s="26">
        <f t="shared" si="28"/>
        <v>304.95</v>
      </c>
      <c r="K115" s="63">
        <f t="shared" si="28"/>
        <v>15.31000000000131</v>
      </c>
      <c r="L115" s="26">
        <f t="shared" ref="L115:O115" si="29">L104-L110</f>
        <v>538.64668900000106</v>
      </c>
      <c r="M115" s="26">
        <f t="shared" si="29"/>
        <v>0</v>
      </c>
      <c r="N115" s="26">
        <f t="shared" si="29"/>
        <v>350.95433200000002</v>
      </c>
      <c r="O115" s="26">
        <f t="shared" si="29"/>
        <v>187.6923569999999</v>
      </c>
    </row>
    <row r="116" spans="1:15" x14ac:dyDescent="0.2">
      <c r="B116" s="67" t="s">
        <v>615</v>
      </c>
      <c r="D116" s="26">
        <f t="shared" ref="D116:K119" si="30">D105-D111</f>
        <v>416712.03</v>
      </c>
      <c r="E116" s="26">
        <f t="shared" si="30"/>
        <v>348732.12</v>
      </c>
      <c r="F116" s="26">
        <f t="shared" si="30"/>
        <v>66622.19</v>
      </c>
      <c r="G116" s="63">
        <f t="shared" si="30"/>
        <v>1357.7199999999721</v>
      </c>
      <c r="H116" s="26">
        <f t="shared" si="30"/>
        <v>435855.24</v>
      </c>
      <c r="I116" s="26">
        <f t="shared" si="30"/>
        <v>366729.28999999992</v>
      </c>
      <c r="J116" s="26">
        <f t="shared" si="30"/>
        <v>67923.64999999998</v>
      </c>
      <c r="K116" s="63">
        <f t="shared" si="30"/>
        <v>1202.3000000000029</v>
      </c>
      <c r="L116" s="26">
        <f t="shared" ref="L116:O116" si="31">L105-L111</f>
        <v>446332.8518200001</v>
      </c>
      <c r="M116" s="26">
        <f t="shared" si="31"/>
        <v>375627.56945800007</v>
      </c>
      <c r="N116" s="26">
        <f t="shared" si="31"/>
        <v>68993.909969</v>
      </c>
      <c r="O116" s="26">
        <f t="shared" si="31"/>
        <v>1711.3723930000087</v>
      </c>
    </row>
    <row r="117" spans="1:15" x14ac:dyDescent="0.2">
      <c r="B117" s="67" t="s">
        <v>616</v>
      </c>
      <c r="D117" s="26">
        <f t="shared" si="30"/>
        <v>0.52000000000043656</v>
      </c>
      <c r="E117" s="26">
        <f t="shared" si="30"/>
        <v>0</v>
      </c>
      <c r="F117" s="26">
        <f t="shared" si="30"/>
        <v>0.28999999999999998</v>
      </c>
      <c r="G117" s="63">
        <f t="shared" si="30"/>
        <v>0.22999999999956344</v>
      </c>
      <c r="H117" s="26">
        <f t="shared" si="30"/>
        <v>0.49000000000160071</v>
      </c>
      <c r="I117" s="26">
        <f t="shared" si="30"/>
        <v>0</v>
      </c>
      <c r="J117" s="26">
        <f t="shared" si="30"/>
        <v>0.37</v>
      </c>
      <c r="K117" s="63">
        <f t="shared" si="30"/>
        <v>0.12000000000080036</v>
      </c>
      <c r="L117" s="26">
        <f t="shared" ref="L117:O117" si="32">L106-L112</f>
        <v>1.75811000000067</v>
      </c>
      <c r="M117" s="26">
        <f t="shared" si="32"/>
        <v>0</v>
      </c>
      <c r="N117" s="26">
        <f t="shared" si="32"/>
        <v>0.40614800000000001</v>
      </c>
      <c r="O117" s="26">
        <f t="shared" si="32"/>
        <v>1.3519620000006398</v>
      </c>
    </row>
    <row r="118" spans="1:15" x14ac:dyDescent="0.2">
      <c r="B118" s="67" t="s">
        <v>617</v>
      </c>
      <c r="D118" s="26">
        <f t="shared" si="30"/>
        <v>207118.82999999996</v>
      </c>
      <c r="E118" s="26">
        <f t="shared" si="30"/>
        <v>167168.22</v>
      </c>
      <c r="F118" s="26">
        <f t="shared" si="30"/>
        <v>38592.93</v>
      </c>
      <c r="G118" s="63">
        <f t="shared" si="30"/>
        <v>1357.6800000000512</v>
      </c>
      <c r="H118" s="26">
        <f t="shared" si="30"/>
        <v>208450.65000000008</v>
      </c>
      <c r="I118" s="26">
        <f t="shared" si="30"/>
        <v>168278.07999999996</v>
      </c>
      <c r="J118" s="26">
        <f t="shared" si="30"/>
        <v>38754.85</v>
      </c>
      <c r="K118" s="63">
        <f t="shared" si="30"/>
        <v>1417.719999999943</v>
      </c>
      <c r="L118" s="26">
        <f t="shared" ref="L118:O118" si="33">L107-L113</f>
        <v>188372.62637699992</v>
      </c>
      <c r="M118" s="26">
        <f t="shared" si="33"/>
        <v>146704.73938800002</v>
      </c>
      <c r="N118" s="26">
        <f t="shared" si="33"/>
        <v>40266.870608999998</v>
      </c>
      <c r="O118" s="26">
        <f t="shared" si="33"/>
        <v>1401.0163799999573</v>
      </c>
    </row>
    <row r="119" spans="1:15" x14ac:dyDescent="0.2">
      <c r="B119" s="67" t="s">
        <v>408</v>
      </c>
      <c r="D119" s="26">
        <f t="shared" si="30"/>
        <v>624061.25999999989</v>
      </c>
      <c r="E119" s="26">
        <f t="shared" si="30"/>
        <v>515900.34</v>
      </c>
      <c r="F119" s="26">
        <f t="shared" si="30"/>
        <v>105424.79000000001</v>
      </c>
      <c r="G119" s="63">
        <f t="shared" si="30"/>
        <v>2736.1300000000047</v>
      </c>
      <c r="H119" s="26">
        <f t="shared" si="30"/>
        <v>644626.64000000013</v>
      </c>
      <c r="I119" s="26">
        <f t="shared" si="30"/>
        <v>535007.37</v>
      </c>
      <c r="J119" s="26">
        <f t="shared" si="30"/>
        <v>106983.81999999998</v>
      </c>
      <c r="K119" s="63">
        <f t="shared" si="30"/>
        <v>2635.4499999999534</v>
      </c>
      <c r="L119" s="26">
        <f t="shared" ref="L119:O119" si="34">L108-L114</f>
        <v>635245.882996</v>
      </c>
      <c r="M119" s="26">
        <f t="shared" si="34"/>
        <v>522332.30884600012</v>
      </c>
      <c r="N119" s="26">
        <f t="shared" si="34"/>
        <v>109612.14105799999</v>
      </c>
      <c r="O119" s="26">
        <f t="shared" si="34"/>
        <v>3301.4330919999629</v>
      </c>
    </row>
    <row r="120" spans="1:15" x14ac:dyDescent="0.2">
      <c r="G120" s="41"/>
      <c r="K120" s="41"/>
      <c r="L120" s="26"/>
      <c r="M120" s="26"/>
      <c r="N120" s="26"/>
      <c r="O120" s="26"/>
    </row>
    <row r="121" spans="1:15" x14ac:dyDescent="0.2">
      <c r="A121" s="15" t="s">
        <v>704</v>
      </c>
      <c r="G121" s="41"/>
      <c r="K121" s="41"/>
      <c r="L121" s="26"/>
      <c r="M121" s="26"/>
      <c r="N121" s="26"/>
      <c r="O121" s="26"/>
    </row>
    <row r="122" spans="1:15" x14ac:dyDescent="0.2">
      <c r="A122" s="33" t="s">
        <v>409</v>
      </c>
      <c r="B122" s="33" t="s">
        <v>410</v>
      </c>
      <c r="C122" s="33" t="s">
        <v>411</v>
      </c>
      <c r="D122" s="26">
        <v>940.83</v>
      </c>
      <c r="E122" s="26">
        <v>0</v>
      </c>
      <c r="F122" s="26">
        <v>0.15</v>
      </c>
      <c r="G122" s="63">
        <f t="shared" ref="G122:G185" si="35">D122-E122-F122</f>
        <v>940.68000000000006</v>
      </c>
      <c r="H122" s="26">
        <v>1232.08</v>
      </c>
      <c r="I122" s="26">
        <v>0</v>
      </c>
      <c r="J122" s="26">
        <v>0.13</v>
      </c>
      <c r="K122" s="63">
        <f t="shared" ref="K122:K185" si="36">H122-I122-J122</f>
        <v>1231.9499999999998</v>
      </c>
      <c r="L122" s="26">
        <v>1377.6663590000001</v>
      </c>
      <c r="M122" s="26">
        <v>0</v>
      </c>
      <c r="N122" s="26">
        <v>0.43371500000000002</v>
      </c>
      <c r="O122" s="26">
        <f t="shared" ref="O122:O185" si="37">L122-M122-N122</f>
        <v>1377.2326440000002</v>
      </c>
    </row>
    <row r="123" spans="1:15" x14ac:dyDescent="0.2">
      <c r="A123" s="33" t="s">
        <v>412</v>
      </c>
      <c r="B123" s="33" t="s">
        <v>413</v>
      </c>
      <c r="C123" s="33" t="s">
        <v>411</v>
      </c>
      <c r="D123" s="26">
        <v>5.89</v>
      </c>
      <c r="E123" s="26">
        <v>0</v>
      </c>
      <c r="F123" s="26">
        <v>0</v>
      </c>
      <c r="G123" s="63">
        <f t="shared" si="35"/>
        <v>5.89</v>
      </c>
      <c r="H123" s="26">
        <v>10.79</v>
      </c>
      <c r="I123" s="26">
        <v>0</v>
      </c>
      <c r="J123" s="26">
        <v>0</v>
      </c>
      <c r="K123" s="63">
        <f t="shared" si="36"/>
        <v>10.79</v>
      </c>
      <c r="L123" s="26">
        <v>3.98942</v>
      </c>
      <c r="M123" s="26">
        <v>0</v>
      </c>
      <c r="N123" s="26">
        <v>0</v>
      </c>
      <c r="O123" s="26">
        <f t="shared" si="37"/>
        <v>3.98942</v>
      </c>
    </row>
    <row r="124" spans="1:15" x14ac:dyDescent="0.2">
      <c r="A124" s="33" t="s">
        <v>414</v>
      </c>
      <c r="B124" s="33" t="s">
        <v>415</v>
      </c>
      <c r="C124" s="33" t="s">
        <v>411</v>
      </c>
      <c r="D124" s="26">
        <v>110.51</v>
      </c>
      <c r="E124" s="26">
        <v>0</v>
      </c>
      <c r="F124" s="26">
        <v>2.94</v>
      </c>
      <c r="G124" s="63">
        <f t="shared" si="35"/>
        <v>107.57000000000001</v>
      </c>
      <c r="H124" s="26">
        <v>117.36</v>
      </c>
      <c r="I124" s="26">
        <v>0</v>
      </c>
      <c r="J124" s="26">
        <v>1.17</v>
      </c>
      <c r="K124" s="63">
        <f t="shared" si="36"/>
        <v>116.19</v>
      </c>
      <c r="L124" s="26">
        <v>120.95066199999999</v>
      </c>
      <c r="M124" s="26">
        <v>0</v>
      </c>
      <c r="N124" s="26">
        <v>1.805329</v>
      </c>
      <c r="O124" s="26">
        <f t="shared" si="37"/>
        <v>119.14533299999999</v>
      </c>
    </row>
    <row r="125" spans="1:15" x14ac:dyDescent="0.2">
      <c r="A125" s="33" t="s">
        <v>416</v>
      </c>
      <c r="B125" s="33" t="s">
        <v>417</v>
      </c>
      <c r="C125" s="33" t="s">
        <v>411</v>
      </c>
      <c r="D125" s="26">
        <v>8120.67</v>
      </c>
      <c r="E125" s="26">
        <v>0</v>
      </c>
      <c r="F125" s="26">
        <v>0.38</v>
      </c>
      <c r="G125" s="63">
        <f t="shared" si="35"/>
        <v>8120.29</v>
      </c>
      <c r="H125" s="26">
        <v>8955.48</v>
      </c>
      <c r="I125" s="26">
        <v>0</v>
      </c>
      <c r="J125" s="26">
        <v>0.37</v>
      </c>
      <c r="K125" s="63">
        <f t="shared" si="36"/>
        <v>8955.1099999999988</v>
      </c>
      <c r="L125" s="26">
        <v>10289.480718000001</v>
      </c>
      <c r="M125" s="26">
        <v>0</v>
      </c>
      <c r="N125" s="26">
        <v>1.6880269999999999</v>
      </c>
      <c r="O125" s="26">
        <f t="shared" si="37"/>
        <v>10287.792691000001</v>
      </c>
    </row>
    <row r="126" spans="1:15" x14ac:dyDescent="0.2">
      <c r="A126" s="33" t="s">
        <v>418</v>
      </c>
      <c r="B126" s="33" t="s">
        <v>419</v>
      </c>
      <c r="C126" s="33" t="s">
        <v>411</v>
      </c>
      <c r="D126" s="26">
        <v>698.41</v>
      </c>
      <c r="E126" s="26">
        <v>0</v>
      </c>
      <c r="F126" s="26">
        <v>653.9</v>
      </c>
      <c r="G126" s="63">
        <f t="shared" si="35"/>
        <v>44.509999999999991</v>
      </c>
      <c r="H126" s="26">
        <v>941.57</v>
      </c>
      <c r="I126" s="26">
        <v>0</v>
      </c>
      <c r="J126" s="26">
        <v>825.61</v>
      </c>
      <c r="K126" s="63">
        <f t="shared" si="36"/>
        <v>115.96000000000004</v>
      </c>
      <c r="L126" s="26">
        <v>1064.7126020000001</v>
      </c>
      <c r="M126" s="26">
        <v>0</v>
      </c>
      <c r="N126" s="26">
        <v>940.36890600000004</v>
      </c>
      <c r="O126" s="26">
        <f t="shared" si="37"/>
        <v>124.34369600000002</v>
      </c>
    </row>
    <row r="127" spans="1:15" x14ac:dyDescent="0.2">
      <c r="A127" s="33" t="s">
        <v>420</v>
      </c>
      <c r="B127" s="33" t="s">
        <v>421</v>
      </c>
      <c r="C127" s="33" t="s">
        <v>411</v>
      </c>
      <c r="D127" s="26">
        <v>493.11</v>
      </c>
      <c r="E127" s="26">
        <v>0</v>
      </c>
      <c r="F127" s="26">
        <v>0.05</v>
      </c>
      <c r="G127" s="63">
        <f t="shared" si="35"/>
        <v>493.06</v>
      </c>
      <c r="H127" s="26">
        <v>557.96</v>
      </c>
      <c r="I127" s="26">
        <v>0</v>
      </c>
      <c r="J127" s="26">
        <v>0.28999999999999998</v>
      </c>
      <c r="K127" s="63">
        <f t="shared" si="36"/>
        <v>557.67000000000007</v>
      </c>
      <c r="L127" s="26">
        <v>652.62812699999995</v>
      </c>
      <c r="M127" s="26">
        <v>0</v>
      </c>
      <c r="N127" s="26">
        <v>0</v>
      </c>
      <c r="O127" s="26">
        <f t="shared" si="37"/>
        <v>652.62812699999995</v>
      </c>
    </row>
    <row r="128" spans="1:15" x14ac:dyDescent="0.2">
      <c r="A128" s="33" t="s">
        <v>422</v>
      </c>
      <c r="B128" s="33" t="s">
        <v>423</v>
      </c>
      <c r="C128" s="33" t="s">
        <v>411</v>
      </c>
      <c r="D128" s="26">
        <v>2.27</v>
      </c>
      <c r="E128" s="26">
        <v>0</v>
      </c>
      <c r="F128" s="26">
        <v>0.82</v>
      </c>
      <c r="G128" s="63">
        <f t="shared" si="35"/>
        <v>1.4500000000000002</v>
      </c>
      <c r="H128" s="26">
        <v>2.71</v>
      </c>
      <c r="I128" s="26">
        <v>0</v>
      </c>
      <c r="J128" s="26">
        <v>1.5</v>
      </c>
      <c r="K128" s="63">
        <f t="shared" si="36"/>
        <v>1.21</v>
      </c>
      <c r="L128" s="26">
        <v>1.4741519999999999</v>
      </c>
      <c r="M128" s="26">
        <v>0</v>
      </c>
      <c r="N128" s="26">
        <v>0</v>
      </c>
      <c r="O128" s="26">
        <f t="shared" si="37"/>
        <v>1.4741519999999999</v>
      </c>
    </row>
    <row r="129" spans="1:15" x14ac:dyDescent="0.2">
      <c r="A129" s="33" t="s">
        <v>424</v>
      </c>
      <c r="B129" s="33" t="s">
        <v>425</v>
      </c>
      <c r="C129" s="33" t="s">
        <v>411</v>
      </c>
      <c r="D129" s="26">
        <v>97.38</v>
      </c>
      <c r="E129" s="26">
        <v>0</v>
      </c>
      <c r="F129" s="26">
        <v>79.06</v>
      </c>
      <c r="G129" s="63">
        <f t="shared" si="35"/>
        <v>18.319999999999993</v>
      </c>
      <c r="H129" s="26">
        <v>226.98</v>
      </c>
      <c r="I129" s="26">
        <v>0</v>
      </c>
      <c r="J129" s="26">
        <v>93.55</v>
      </c>
      <c r="K129" s="63">
        <f t="shared" si="36"/>
        <v>133.43</v>
      </c>
      <c r="L129" s="26">
        <v>391.05922399999997</v>
      </c>
      <c r="M129" s="26">
        <v>0</v>
      </c>
      <c r="N129" s="26">
        <v>135.417496</v>
      </c>
      <c r="O129" s="26">
        <f t="shared" si="37"/>
        <v>255.64172799999997</v>
      </c>
    </row>
    <row r="130" spans="1:15" x14ac:dyDescent="0.2">
      <c r="A130" s="33" t="s">
        <v>426</v>
      </c>
      <c r="B130" s="67" t="s">
        <v>427</v>
      </c>
      <c r="C130" s="33" t="s">
        <v>428</v>
      </c>
      <c r="D130" s="26">
        <v>0</v>
      </c>
      <c r="E130" s="26">
        <v>0</v>
      </c>
      <c r="F130" s="26">
        <v>0</v>
      </c>
      <c r="G130" s="63">
        <f t="shared" si="35"/>
        <v>0</v>
      </c>
      <c r="H130" s="26">
        <v>0</v>
      </c>
      <c r="I130" s="26">
        <v>0</v>
      </c>
      <c r="J130" s="26">
        <v>0</v>
      </c>
      <c r="K130" s="63">
        <f t="shared" si="36"/>
        <v>0</v>
      </c>
      <c r="L130" s="26">
        <v>0</v>
      </c>
      <c r="M130" s="26">
        <v>0</v>
      </c>
      <c r="N130" s="26">
        <v>0</v>
      </c>
      <c r="O130" s="26">
        <f t="shared" si="37"/>
        <v>0</v>
      </c>
    </row>
    <row r="131" spans="1:15" x14ac:dyDescent="0.2">
      <c r="A131" s="33" t="s">
        <v>429</v>
      </c>
      <c r="B131" s="67" t="s">
        <v>430</v>
      </c>
      <c r="C131" s="33" t="s">
        <v>428</v>
      </c>
      <c r="D131" s="26">
        <v>0</v>
      </c>
      <c r="E131" s="26">
        <v>0</v>
      </c>
      <c r="F131" s="26">
        <v>0</v>
      </c>
      <c r="G131" s="63">
        <f t="shared" si="35"/>
        <v>0</v>
      </c>
      <c r="H131" s="26">
        <v>0</v>
      </c>
      <c r="I131" s="26">
        <v>0</v>
      </c>
      <c r="J131" s="26">
        <v>0</v>
      </c>
      <c r="K131" s="63">
        <f t="shared" si="36"/>
        <v>0</v>
      </c>
      <c r="L131" s="26">
        <v>0</v>
      </c>
      <c r="M131" s="26">
        <v>0</v>
      </c>
      <c r="N131" s="26">
        <v>0</v>
      </c>
      <c r="O131" s="26">
        <f t="shared" si="37"/>
        <v>0</v>
      </c>
    </row>
    <row r="132" spans="1:15" x14ac:dyDescent="0.2">
      <c r="A132" s="33" t="s">
        <v>431</v>
      </c>
      <c r="B132" s="33" t="s">
        <v>432</v>
      </c>
      <c r="C132" s="33" t="s">
        <v>428</v>
      </c>
      <c r="D132" s="26">
        <v>0.69</v>
      </c>
      <c r="E132" s="26">
        <v>0.05</v>
      </c>
      <c r="F132" s="26">
        <v>0.64</v>
      </c>
      <c r="G132" s="63">
        <f t="shared" si="35"/>
        <v>0</v>
      </c>
      <c r="H132" s="26">
        <v>2.06</v>
      </c>
      <c r="I132" s="26">
        <v>0.12</v>
      </c>
      <c r="J132" s="26">
        <v>1.94</v>
      </c>
      <c r="K132" s="63">
        <f t="shared" si="36"/>
        <v>0</v>
      </c>
      <c r="L132" s="26">
        <v>4.281714</v>
      </c>
      <c r="M132" s="26">
        <v>3.692275</v>
      </c>
      <c r="N132" s="26">
        <v>0.58943900000000005</v>
      </c>
      <c r="O132" s="26">
        <f t="shared" si="37"/>
        <v>0</v>
      </c>
    </row>
    <row r="133" spans="1:15" x14ac:dyDescent="0.2">
      <c r="A133" s="33" t="s">
        <v>433</v>
      </c>
      <c r="B133" s="33" t="s">
        <v>434</v>
      </c>
      <c r="C133" s="33" t="s">
        <v>428</v>
      </c>
      <c r="D133" s="26">
        <v>0.5</v>
      </c>
      <c r="E133" s="26">
        <v>0</v>
      </c>
      <c r="F133" s="26">
        <v>0.16</v>
      </c>
      <c r="G133" s="63">
        <f t="shared" si="35"/>
        <v>0.33999999999999997</v>
      </c>
      <c r="H133" s="26">
        <v>1.1100000000000001</v>
      </c>
      <c r="I133" s="26">
        <v>0</v>
      </c>
      <c r="J133" s="26">
        <v>0.17</v>
      </c>
      <c r="K133" s="63">
        <f t="shared" si="36"/>
        <v>0.94000000000000006</v>
      </c>
      <c r="L133" s="26">
        <v>0.37026500000000001</v>
      </c>
      <c r="M133" s="26">
        <v>0</v>
      </c>
      <c r="N133" s="26">
        <v>0</v>
      </c>
      <c r="O133" s="26">
        <f t="shared" si="37"/>
        <v>0.37026500000000001</v>
      </c>
    </row>
    <row r="134" spans="1:15" x14ac:dyDescent="0.2">
      <c r="A134" s="33" t="s">
        <v>435</v>
      </c>
      <c r="B134" s="33" t="s">
        <v>436</v>
      </c>
      <c r="C134" s="33" t="s">
        <v>428</v>
      </c>
      <c r="D134" s="26">
        <v>257.29000000000002</v>
      </c>
      <c r="E134" s="26">
        <v>0</v>
      </c>
      <c r="F134" s="26">
        <v>5.13</v>
      </c>
      <c r="G134" s="63">
        <f t="shared" si="35"/>
        <v>252.16000000000003</v>
      </c>
      <c r="H134" s="26">
        <v>293.26</v>
      </c>
      <c r="I134" s="26">
        <v>0</v>
      </c>
      <c r="J134" s="26">
        <v>2.4300000000000002</v>
      </c>
      <c r="K134" s="63">
        <f t="shared" si="36"/>
        <v>290.83</v>
      </c>
      <c r="L134" s="26">
        <v>318.45373799999999</v>
      </c>
      <c r="M134" s="26">
        <v>0</v>
      </c>
      <c r="N134" s="26">
        <v>5.7060490000000001</v>
      </c>
      <c r="O134" s="26">
        <f t="shared" si="37"/>
        <v>312.74768899999998</v>
      </c>
    </row>
    <row r="135" spans="1:15" x14ac:dyDescent="0.2">
      <c r="A135" s="33" t="s">
        <v>437</v>
      </c>
      <c r="B135" s="33" t="s">
        <v>438</v>
      </c>
      <c r="C135" s="33" t="s">
        <v>428</v>
      </c>
      <c r="D135" s="26">
        <v>5723.06</v>
      </c>
      <c r="E135" s="26">
        <v>0</v>
      </c>
      <c r="F135" s="26">
        <v>0</v>
      </c>
      <c r="G135" s="63">
        <f t="shared" si="35"/>
        <v>5723.06</v>
      </c>
      <c r="H135" s="26">
        <v>5782.42</v>
      </c>
      <c r="I135" s="26">
        <v>0</v>
      </c>
      <c r="J135" s="26">
        <v>0</v>
      </c>
      <c r="K135" s="63">
        <f t="shared" si="36"/>
        <v>5782.42</v>
      </c>
      <c r="L135" s="26">
        <v>5745.980063</v>
      </c>
      <c r="M135" s="26">
        <v>0</v>
      </c>
      <c r="N135" s="26">
        <v>0</v>
      </c>
      <c r="O135" s="26">
        <f t="shared" si="37"/>
        <v>5745.980063</v>
      </c>
    </row>
    <row r="136" spans="1:15" x14ac:dyDescent="0.2">
      <c r="A136" s="33" t="s">
        <v>439</v>
      </c>
      <c r="B136" s="33" t="s">
        <v>440</v>
      </c>
      <c r="C136" s="33" t="s">
        <v>428</v>
      </c>
      <c r="D136" s="26">
        <v>0.16</v>
      </c>
      <c r="E136" s="26">
        <v>7.0000000000000007E-2</v>
      </c>
      <c r="F136" s="26">
        <v>0.1</v>
      </c>
      <c r="G136" s="63">
        <f t="shared" si="35"/>
        <v>-1.0000000000000009E-2</v>
      </c>
      <c r="H136" s="26">
        <v>0</v>
      </c>
      <c r="I136" s="26">
        <v>0</v>
      </c>
      <c r="J136" s="26">
        <v>0</v>
      </c>
      <c r="K136" s="63">
        <f t="shared" si="36"/>
        <v>0</v>
      </c>
      <c r="L136" s="26">
        <v>0</v>
      </c>
      <c r="M136" s="26">
        <v>0</v>
      </c>
      <c r="N136" s="26">
        <v>0</v>
      </c>
      <c r="O136" s="26">
        <f t="shared" si="37"/>
        <v>0</v>
      </c>
    </row>
    <row r="137" spans="1:15" x14ac:dyDescent="0.2">
      <c r="A137" s="33" t="s">
        <v>441</v>
      </c>
      <c r="B137" s="33" t="s">
        <v>442</v>
      </c>
      <c r="C137" s="33" t="s">
        <v>428</v>
      </c>
      <c r="D137" s="26">
        <v>74.33</v>
      </c>
      <c r="E137" s="26">
        <v>74.3</v>
      </c>
      <c r="F137" s="26">
        <v>0</v>
      </c>
      <c r="G137" s="63">
        <f t="shared" si="35"/>
        <v>3.0000000000001137E-2</v>
      </c>
      <c r="H137" s="26">
        <v>55.65</v>
      </c>
      <c r="I137" s="26">
        <v>55.62</v>
      </c>
      <c r="J137" s="26">
        <v>0</v>
      </c>
      <c r="K137" s="63">
        <f t="shared" si="36"/>
        <v>3.0000000000001137E-2</v>
      </c>
      <c r="L137" s="26">
        <v>33.801473000000001</v>
      </c>
      <c r="M137" s="26">
        <v>33.798793000000003</v>
      </c>
      <c r="N137" s="26">
        <v>0</v>
      </c>
      <c r="O137" s="26">
        <f t="shared" si="37"/>
        <v>2.6799999999980173E-3</v>
      </c>
    </row>
    <row r="138" spans="1:15" x14ac:dyDescent="0.2">
      <c r="A138" s="33" t="s">
        <v>443</v>
      </c>
      <c r="B138" s="33" t="s">
        <v>444</v>
      </c>
      <c r="C138" s="33" t="s">
        <v>428</v>
      </c>
      <c r="D138" s="26">
        <v>0.28000000000000003</v>
      </c>
      <c r="E138" s="26">
        <v>0.24</v>
      </c>
      <c r="F138" s="26">
        <v>0</v>
      </c>
      <c r="G138" s="63">
        <f t="shared" si="35"/>
        <v>4.0000000000000036E-2</v>
      </c>
      <c r="H138" s="26">
        <v>0</v>
      </c>
      <c r="I138" s="26">
        <v>0</v>
      </c>
      <c r="J138" s="26">
        <v>0</v>
      </c>
      <c r="K138" s="63">
        <f t="shared" si="36"/>
        <v>0</v>
      </c>
      <c r="L138" s="26">
        <v>0</v>
      </c>
      <c r="M138" s="26">
        <v>0</v>
      </c>
      <c r="N138" s="26">
        <v>0</v>
      </c>
      <c r="O138" s="26">
        <f t="shared" si="37"/>
        <v>0</v>
      </c>
    </row>
    <row r="139" spans="1:15" x14ac:dyDescent="0.2">
      <c r="A139" s="33" t="s">
        <v>445</v>
      </c>
      <c r="B139" s="67" t="s">
        <v>446</v>
      </c>
      <c r="C139" s="33" t="s">
        <v>428</v>
      </c>
      <c r="D139" s="26">
        <v>0</v>
      </c>
      <c r="E139" s="26">
        <v>0</v>
      </c>
      <c r="F139" s="26">
        <v>0</v>
      </c>
      <c r="G139" s="63">
        <f t="shared" si="35"/>
        <v>0</v>
      </c>
      <c r="H139" s="26">
        <v>0</v>
      </c>
      <c r="I139" s="26">
        <v>0</v>
      </c>
      <c r="J139" s="26">
        <v>0</v>
      </c>
      <c r="K139" s="63">
        <f t="shared" si="36"/>
        <v>0</v>
      </c>
      <c r="L139" s="26">
        <v>0</v>
      </c>
      <c r="M139" s="26">
        <v>0</v>
      </c>
      <c r="N139" s="26">
        <v>0</v>
      </c>
      <c r="O139" s="26">
        <f t="shared" si="37"/>
        <v>0</v>
      </c>
    </row>
    <row r="140" spans="1:15" x14ac:dyDescent="0.2">
      <c r="A140" s="33" t="s">
        <v>447</v>
      </c>
      <c r="B140" s="67" t="s">
        <v>448</v>
      </c>
      <c r="C140" s="33" t="s">
        <v>428</v>
      </c>
      <c r="D140" s="26">
        <v>0</v>
      </c>
      <c r="E140" s="26">
        <v>0</v>
      </c>
      <c r="F140" s="26">
        <v>0</v>
      </c>
      <c r="G140" s="63">
        <f t="shared" si="35"/>
        <v>0</v>
      </c>
      <c r="H140" s="26">
        <v>0</v>
      </c>
      <c r="I140" s="26">
        <v>0</v>
      </c>
      <c r="J140" s="26">
        <v>0</v>
      </c>
      <c r="K140" s="63">
        <f t="shared" si="36"/>
        <v>0</v>
      </c>
      <c r="L140" s="26">
        <v>0</v>
      </c>
      <c r="M140" s="26">
        <v>0</v>
      </c>
      <c r="N140" s="26">
        <v>0</v>
      </c>
      <c r="O140" s="26">
        <f t="shared" si="37"/>
        <v>0</v>
      </c>
    </row>
    <row r="141" spans="1:15" x14ac:dyDescent="0.2">
      <c r="A141" s="33" t="s">
        <v>449</v>
      </c>
      <c r="B141" s="67" t="s">
        <v>450</v>
      </c>
      <c r="C141" s="33" t="s">
        <v>428</v>
      </c>
      <c r="D141" s="26">
        <v>0</v>
      </c>
      <c r="E141" s="26">
        <v>0</v>
      </c>
      <c r="F141" s="26">
        <v>0</v>
      </c>
      <c r="G141" s="63">
        <f t="shared" si="35"/>
        <v>0</v>
      </c>
      <c r="H141" s="26">
        <v>0</v>
      </c>
      <c r="I141" s="26">
        <v>0</v>
      </c>
      <c r="J141" s="26">
        <v>0</v>
      </c>
      <c r="K141" s="63">
        <f t="shared" si="36"/>
        <v>0</v>
      </c>
      <c r="L141" s="26">
        <v>0</v>
      </c>
      <c r="M141" s="26">
        <v>0</v>
      </c>
      <c r="N141" s="26">
        <v>0</v>
      </c>
      <c r="O141" s="26">
        <f t="shared" si="37"/>
        <v>0</v>
      </c>
    </row>
    <row r="142" spans="1:15" x14ac:dyDescent="0.2">
      <c r="A142" s="33" t="s">
        <v>451</v>
      </c>
      <c r="B142" s="67" t="s">
        <v>452</v>
      </c>
      <c r="C142" s="33" t="s">
        <v>428</v>
      </c>
      <c r="D142" s="26">
        <v>0</v>
      </c>
      <c r="E142" s="26">
        <v>0</v>
      </c>
      <c r="F142" s="26">
        <v>0</v>
      </c>
      <c r="G142" s="63">
        <f t="shared" si="35"/>
        <v>0</v>
      </c>
      <c r="H142" s="26">
        <v>0</v>
      </c>
      <c r="I142" s="26">
        <v>0</v>
      </c>
      <c r="J142" s="26">
        <v>0</v>
      </c>
      <c r="K142" s="63">
        <f t="shared" si="36"/>
        <v>0</v>
      </c>
      <c r="L142" s="26">
        <v>0</v>
      </c>
      <c r="M142" s="26">
        <v>0</v>
      </c>
      <c r="N142" s="26">
        <v>0</v>
      </c>
      <c r="O142" s="26">
        <f t="shared" si="37"/>
        <v>0</v>
      </c>
    </row>
    <row r="143" spans="1:15" x14ac:dyDescent="0.2">
      <c r="A143" s="33" t="s">
        <v>453</v>
      </c>
      <c r="B143" s="33" t="s">
        <v>454</v>
      </c>
      <c r="C143" s="33" t="s">
        <v>428</v>
      </c>
      <c r="D143" s="26">
        <v>140.88</v>
      </c>
      <c r="E143" s="26">
        <v>140.69999999999999</v>
      </c>
      <c r="F143" s="26">
        <v>0.18</v>
      </c>
      <c r="G143" s="63">
        <f t="shared" si="35"/>
        <v>6.8278716014447127E-15</v>
      </c>
      <c r="H143" s="26">
        <v>65</v>
      </c>
      <c r="I143" s="26">
        <v>64.91</v>
      </c>
      <c r="J143" s="26">
        <v>0.09</v>
      </c>
      <c r="K143" s="63">
        <f t="shared" si="36"/>
        <v>3.4139358007223564E-15</v>
      </c>
      <c r="L143" s="26">
        <v>104.737234</v>
      </c>
      <c r="M143" s="26">
        <v>104.662451</v>
      </c>
      <c r="N143" s="26">
        <v>7.4783000000000002E-2</v>
      </c>
      <c r="O143" s="26">
        <f t="shared" si="37"/>
        <v>-3.5110803153770576E-15</v>
      </c>
    </row>
    <row r="144" spans="1:15" x14ac:dyDescent="0.2">
      <c r="A144" s="33" t="s">
        <v>455</v>
      </c>
      <c r="B144" s="33" t="s">
        <v>456</v>
      </c>
      <c r="C144" s="33" t="s">
        <v>428</v>
      </c>
      <c r="D144" s="26">
        <v>19.989999999999998</v>
      </c>
      <c r="E144" s="26">
        <v>19.809999999999999</v>
      </c>
      <c r="F144" s="26">
        <v>0.17</v>
      </c>
      <c r="G144" s="63">
        <f t="shared" si="35"/>
        <v>9.9999999999997036E-3</v>
      </c>
      <c r="H144" s="26">
        <v>18.77</v>
      </c>
      <c r="I144" s="26">
        <v>18.77</v>
      </c>
      <c r="J144" s="26">
        <v>0</v>
      </c>
      <c r="K144" s="63">
        <f t="shared" si="36"/>
        <v>0</v>
      </c>
      <c r="L144" s="26">
        <v>24.948198000000001</v>
      </c>
      <c r="M144" s="26">
        <v>24.419879999999999</v>
      </c>
      <c r="N144" s="26">
        <v>0.52831799999999995</v>
      </c>
      <c r="O144" s="26">
        <f t="shared" si="37"/>
        <v>2.3314683517128287E-15</v>
      </c>
    </row>
    <row r="145" spans="1:15" x14ac:dyDescent="0.2">
      <c r="A145" s="33" t="s">
        <v>457</v>
      </c>
      <c r="B145" s="67" t="s">
        <v>458</v>
      </c>
      <c r="C145" s="33" t="s">
        <v>428</v>
      </c>
      <c r="D145" s="26">
        <v>0</v>
      </c>
      <c r="E145" s="26">
        <v>0</v>
      </c>
      <c r="F145" s="26">
        <v>0</v>
      </c>
      <c r="G145" s="63">
        <f t="shared" si="35"/>
        <v>0</v>
      </c>
      <c r="H145" s="26">
        <v>0</v>
      </c>
      <c r="I145" s="26">
        <v>0</v>
      </c>
      <c r="J145" s="26">
        <v>0</v>
      </c>
      <c r="K145" s="63">
        <f t="shared" si="36"/>
        <v>0</v>
      </c>
      <c r="L145" s="26">
        <v>0</v>
      </c>
      <c r="M145" s="26">
        <v>0</v>
      </c>
      <c r="N145" s="26">
        <v>0</v>
      </c>
      <c r="O145" s="26">
        <f t="shared" si="37"/>
        <v>0</v>
      </c>
    </row>
    <row r="146" spans="1:15" x14ac:dyDescent="0.2">
      <c r="A146" s="33" t="s">
        <v>459</v>
      </c>
      <c r="B146" s="33" t="s">
        <v>460</v>
      </c>
      <c r="C146" s="33" t="s">
        <v>428</v>
      </c>
      <c r="D146" s="26">
        <v>4.8</v>
      </c>
      <c r="E146" s="26">
        <v>0</v>
      </c>
      <c r="F146" s="26">
        <v>4.8</v>
      </c>
      <c r="G146" s="63">
        <f t="shared" si="35"/>
        <v>0</v>
      </c>
      <c r="H146" s="26">
        <v>9.3699999999999992</v>
      </c>
      <c r="I146" s="26">
        <v>0</v>
      </c>
      <c r="J146" s="26">
        <v>9.36</v>
      </c>
      <c r="K146" s="63">
        <f t="shared" si="36"/>
        <v>9.9999999999997868E-3</v>
      </c>
      <c r="L146" s="26">
        <v>2.0475599999999998</v>
      </c>
      <c r="M146" s="26">
        <v>0</v>
      </c>
      <c r="N146" s="26">
        <v>2.0475599999999998</v>
      </c>
      <c r="O146" s="26">
        <f t="shared" si="37"/>
        <v>0</v>
      </c>
    </row>
    <row r="147" spans="1:15" x14ac:dyDescent="0.2">
      <c r="A147" s="33" t="s">
        <v>461</v>
      </c>
      <c r="B147" s="67" t="s">
        <v>462</v>
      </c>
      <c r="C147" s="33" t="s">
        <v>428</v>
      </c>
      <c r="D147" s="26">
        <v>0</v>
      </c>
      <c r="E147" s="26">
        <v>0</v>
      </c>
      <c r="F147" s="26">
        <v>0</v>
      </c>
      <c r="G147" s="63">
        <f t="shared" si="35"/>
        <v>0</v>
      </c>
      <c r="H147" s="26">
        <v>0</v>
      </c>
      <c r="I147" s="26">
        <v>0</v>
      </c>
      <c r="J147" s="26">
        <v>0</v>
      </c>
      <c r="K147" s="63">
        <f t="shared" si="36"/>
        <v>0</v>
      </c>
      <c r="L147" s="26">
        <v>0</v>
      </c>
      <c r="M147" s="26">
        <v>0</v>
      </c>
      <c r="N147" s="26">
        <v>0</v>
      </c>
      <c r="O147" s="26">
        <f t="shared" si="37"/>
        <v>0</v>
      </c>
    </row>
    <row r="148" spans="1:15" x14ac:dyDescent="0.2">
      <c r="A148" s="33" t="s">
        <v>463</v>
      </c>
      <c r="B148" s="33" t="s">
        <v>464</v>
      </c>
      <c r="C148" s="33" t="s">
        <v>428</v>
      </c>
      <c r="D148" s="26">
        <v>0</v>
      </c>
      <c r="E148" s="26">
        <v>0</v>
      </c>
      <c r="F148" s="26">
        <v>0</v>
      </c>
      <c r="G148" s="63">
        <f t="shared" si="35"/>
        <v>0</v>
      </c>
      <c r="H148" s="26">
        <v>0</v>
      </c>
      <c r="I148" s="26">
        <v>0</v>
      </c>
      <c r="J148" s="26">
        <v>0</v>
      </c>
      <c r="K148" s="63">
        <f t="shared" si="36"/>
        <v>0</v>
      </c>
      <c r="L148" s="26">
        <v>0</v>
      </c>
      <c r="M148" s="26">
        <v>0</v>
      </c>
      <c r="N148" s="26">
        <v>0</v>
      </c>
      <c r="O148" s="26">
        <f t="shared" si="37"/>
        <v>0</v>
      </c>
    </row>
    <row r="149" spans="1:15" x14ac:dyDescent="0.2">
      <c r="A149" s="33" t="s">
        <v>465</v>
      </c>
      <c r="B149" s="33" t="s">
        <v>464</v>
      </c>
      <c r="C149" s="33" t="s">
        <v>428</v>
      </c>
      <c r="D149" s="26">
        <v>0</v>
      </c>
      <c r="E149" s="26">
        <v>0</v>
      </c>
      <c r="F149" s="26">
        <v>0</v>
      </c>
      <c r="G149" s="63">
        <f t="shared" si="35"/>
        <v>0</v>
      </c>
      <c r="H149" s="26">
        <v>0</v>
      </c>
      <c r="I149" s="26">
        <v>0</v>
      </c>
      <c r="J149" s="26">
        <v>0</v>
      </c>
      <c r="K149" s="63">
        <f t="shared" si="36"/>
        <v>0</v>
      </c>
      <c r="L149" s="26">
        <v>0</v>
      </c>
      <c r="M149" s="26">
        <v>0</v>
      </c>
      <c r="N149" s="26">
        <v>0</v>
      </c>
      <c r="O149" s="26">
        <f t="shared" si="37"/>
        <v>0</v>
      </c>
    </row>
    <row r="150" spans="1:15" x14ac:dyDescent="0.2">
      <c r="A150" s="33" t="s">
        <v>466</v>
      </c>
      <c r="B150" s="33" t="s">
        <v>467</v>
      </c>
      <c r="C150" s="33" t="s">
        <v>428</v>
      </c>
      <c r="D150" s="26">
        <v>34870</v>
      </c>
      <c r="E150" s="26">
        <v>34861.629999999997</v>
      </c>
      <c r="F150" s="26">
        <v>0.52</v>
      </c>
      <c r="G150" s="63">
        <f t="shared" si="35"/>
        <v>7.8500000000026198</v>
      </c>
      <c r="H150" s="26">
        <v>35706.199999999997</v>
      </c>
      <c r="I150" s="26">
        <v>35699.620000000003</v>
      </c>
      <c r="J150" s="26">
        <v>0.11</v>
      </c>
      <c r="K150" s="63">
        <f t="shared" si="36"/>
        <v>6.46999999999447</v>
      </c>
      <c r="L150" s="26">
        <v>39562.165300000001</v>
      </c>
      <c r="M150" s="26">
        <v>39553.431288</v>
      </c>
      <c r="N150" s="26">
        <v>0.21817400000000001</v>
      </c>
      <c r="O150" s="26">
        <f t="shared" si="37"/>
        <v>8.5158380000008034</v>
      </c>
    </row>
    <row r="151" spans="1:15" x14ac:dyDescent="0.2">
      <c r="A151" s="33" t="s">
        <v>468</v>
      </c>
      <c r="B151" s="33" t="s">
        <v>469</v>
      </c>
      <c r="C151" s="33" t="s">
        <v>428</v>
      </c>
      <c r="D151" s="26">
        <v>43785.66</v>
      </c>
      <c r="E151" s="26">
        <v>43777.62</v>
      </c>
      <c r="F151" s="26">
        <v>0</v>
      </c>
      <c r="G151" s="63">
        <f t="shared" si="35"/>
        <v>8.0400000000008731</v>
      </c>
      <c r="H151" s="26">
        <v>42773.760000000002</v>
      </c>
      <c r="I151" s="26">
        <v>42768.08</v>
      </c>
      <c r="J151" s="26">
        <v>0</v>
      </c>
      <c r="K151" s="63">
        <f t="shared" si="36"/>
        <v>5.680000000000291</v>
      </c>
      <c r="L151" s="26">
        <v>40945.87156</v>
      </c>
      <c r="M151" s="26">
        <v>40932.771843000002</v>
      </c>
      <c r="N151" s="26">
        <v>0</v>
      </c>
      <c r="O151" s="26">
        <f t="shared" si="37"/>
        <v>13.099716999997327</v>
      </c>
    </row>
    <row r="152" spans="1:15" x14ac:dyDescent="0.2">
      <c r="A152" s="33" t="s">
        <v>470</v>
      </c>
      <c r="B152" s="33" t="s">
        <v>471</v>
      </c>
      <c r="C152" s="33" t="s">
        <v>428</v>
      </c>
      <c r="D152" s="26">
        <v>41240.68</v>
      </c>
      <c r="E152" s="26">
        <v>0</v>
      </c>
      <c r="F152" s="26">
        <v>40539.550000000003</v>
      </c>
      <c r="G152" s="63">
        <f t="shared" si="35"/>
        <v>701.12999999999738</v>
      </c>
      <c r="H152" s="26">
        <v>41586.67</v>
      </c>
      <c r="I152" s="26">
        <v>0</v>
      </c>
      <c r="J152" s="26">
        <v>40509.69</v>
      </c>
      <c r="K152" s="63">
        <f t="shared" si="36"/>
        <v>1076.9799999999959</v>
      </c>
      <c r="L152" s="26">
        <v>44957.717298000003</v>
      </c>
      <c r="M152" s="26">
        <v>0</v>
      </c>
      <c r="N152" s="26">
        <v>41800.809629000003</v>
      </c>
      <c r="O152" s="26">
        <f t="shared" si="37"/>
        <v>3156.9076690000002</v>
      </c>
    </row>
    <row r="153" spans="1:15" x14ac:dyDescent="0.2">
      <c r="A153" s="33" t="s">
        <v>472</v>
      </c>
      <c r="B153" s="67" t="s">
        <v>473</v>
      </c>
      <c r="C153" s="33" t="s">
        <v>428</v>
      </c>
      <c r="D153" s="26">
        <v>0</v>
      </c>
      <c r="E153" s="26">
        <v>0</v>
      </c>
      <c r="F153" s="26">
        <v>0</v>
      </c>
      <c r="G153" s="63">
        <f t="shared" si="35"/>
        <v>0</v>
      </c>
      <c r="H153" s="26"/>
      <c r="I153" s="26"/>
      <c r="J153" s="26"/>
      <c r="K153" s="63">
        <f t="shared" si="36"/>
        <v>0</v>
      </c>
      <c r="L153" s="26"/>
      <c r="M153" s="26"/>
      <c r="N153" s="26"/>
      <c r="O153" s="26">
        <f t="shared" si="37"/>
        <v>0</v>
      </c>
    </row>
    <row r="154" spans="1:15" x14ac:dyDescent="0.2">
      <c r="A154" s="33" t="s">
        <v>474</v>
      </c>
      <c r="B154" s="33" t="s">
        <v>475</v>
      </c>
      <c r="C154" s="33" t="s">
        <v>428</v>
      </c>
      <c r="D154" s="26">
        <v>1030.78</v>
      </c>
      <c r="E154" s="26">
        <v>1030.78</v>
      </c>
      <c r="F154" s="26">
        <v>0</v>
      </c>
      <c r="G154" s="63">
        <f t="shared" si="35"/>
        <v>0</v>
      </c>
      <c r="H154" s="26">
        <v>1343.01</v>
      </c>
      <c r="I154" s="26">
        <v>1343.01</v>
      </c>
      <c r="J154" s="26">
        <v>0</v>
      </c>
      <c r="K154" s="63">
        <f t="shared" si="36"/>
        <v>0</v>
      </c>
      <c r="L154" s="26">
        <v>1341.737161</v>
      </c>
      <c r="M154" s="26">
        <v>1341.732634</v>
      </c>
      <c r="N154" s="26">
        <v>0</v>
      </c>
      <c r="O154" s="26">
        <f t="shared" si="37"/>
        <v>4.5270000000527943E-3</v>
      </c>
    </row>
    <row r="155" spans="1:15" x14ac:dyDescent="0.2">
      <c r="A155" s="33" t="s">
        <v>476</v>
      </c>
      <c r="B155" s="33" t="s">
        <v>477</v>
      </c>
      <c r="C155" s="33" t="s">
        <v>428</v>
      </c>
      <c r="D155" s="26">
        <v>0.92</v>
      </c>
      <c r="E155" s="26">
        <v>0</v>
      </c>
      <c r="F155" s="26">
        <v>0.92</v>
      </c>
      <c r="G155" s="63">
        <f t="shared" si="35"/>
        <v>0</v>
      </c>
      <c r="H155" s="26">
        <v>1.25</v>
      </c>
      <c r="I155" s="26">
        <v>0</v>
      </c>
      <c r="J155" s="26">
        <v>1.25</v>
      </c>
      <c r="K155" s="63">
        <f t="shared" si="36"/>
        <v>0</v>
      </c>
      <c r="L155" s="26">
        <v>0.40005499999999999</v>
      </c>
      <c r="M155" s="26">
        <v>0</v>
      </c>
      <c r="N155" s="26">
        <v>0.40005499999999999</v>
      </c>
      <c r="O155" s="26">
        <f t="shared" si="37"/>
        <v>0</v>
      </c>
    </row>
    <row r="156" spans="1:15" x14ac:dyDescent="0.2">
      <c r="A156" s="33" t="s">
        <v>478</v>
      </c>
      <c r="B156" s="33" t="s">
        <v>479</v>
      </c>
      <c r="C156" s="33" t="s">
        <v>428</v>
      </c>
      <c r="D156" s="26">
        <v>15</v>
      </c>
      <c r="E156" s="26">
        <v>14.92</v>
      </c>
      <c r="F156" s="26">
        <v>0.08</v>
      </c>
      <c r="G156" s="63">
        <f t="shared" si="35"/>
        <v>0</v>
      </c>
      <c r="H156" s="26">
        <v>1.34</v>
      </c>
      <c r="I156" s="26">
        <v>1.33</v>
      </c>
      <c r="J156" s="26">
        <v>0</v>
      </c>
      <c r="K156" s="63">
        <f t="shared" si="36"/>
        <v>1.0000000000000009E-2</v>
      </c>
      <c r="L156" s="26">
        <v>0.58666300000000005</v>
      </c>
      <c r="M156" s="26">
        <v>0.49420799999999998</v>
      </c>
      <c r="N156" s="26">
        <v>9.2454999999999996E-2</v>
      </c>
      <c r="O156" s="26">
        <f t="shared" si="37"/>
        <v>0</v>
      </c>
    </row>
    <row r="157" spans="1:15" x14ac:dyDescent="0.2">
      <c r="A157" s="33" t="s">
        <v>480</v>
      </c>
      <c r="B157" s="33" t="s">
        <v>481</v>
      </c>
      <c r="C157" s="33" t="s">
        <v>428</v>
      </c>
      <c r="D157" s="26">
        <v>0.11</v>
      </c>
      <c r="E157" s="26">
        <v>0.11</v>
      </c>
      <c r="F157" s="26">
        <v>0</v>
      </c>
      <c r="G157" s="63">
        <f t="shared" si="35"/>
        <v>0</v>
      </c>
      <c r="H157" s="26">
        <v>0</v>
      </c>
      <c r="I157" s="26">
        <v>0</v>
      </c>
      <c r="J157" s="26">
        <v>0</v>
      </c>
      <c r="K157" s="63">
        <f t="shared" si="36"/>
        <v>0</v>
      </c>
      <c r="L157" s="26">
        <v>0.45613799999999999</v>
      </c>
      <c r="M157" s="26">
        <v>0.45311899999999999</v>
      </c>
      <c r="N157" s="26">
        <v>0</v>
      </c>
      <c r="O157" s="26">
        <f t="shared" si="37"/>
        <v>3.0189999999999939E-3</v>
      </c>
    </row>
    <row r="158" spans="1:15" x14ac:dyDescent="0.2">
      <c r="A158" s="33" t="s">
        <v>482</v>
      </c>
      <c r="B158" s="33" t="s">
        <v>483</v>
      </c>
      <c r="C158" s="33" t="s">
        <v>428</v>
      </c>
      <c r="D158" s="26">
        <v>18250.75</v>
      </c>
      <c r="E158" s="26">
        <v>18014.27</v>
      </c>
      <c r="F158" s="26">
        <v>228.72</v>
      </c>
      <c r="G158" s="63">
        <f t="shared" si="35"/>
        <v>7.7599999999995646</v>
      </c>
      <c r="H158" s="26">
        <v>19040.64</v>
      </c>
      <c r="I158" s="26">
        <v>18803.86</v>
      </c>
      <c r="J158" s="26">
        <v>227.79</v>
      </c>
      <c r="K158" s="63">
        <f t="shared" si="36"/>
        <v>8.9899999999988438</v>
      </c>
      <c r="L158" s="26">
        <v>20169.343766000002</v>
      </c>
      <c r="M158" s="26">
        <v>19910.922268999999</v>
      </c>
      <c r="N158" s="26">
        <v>253.313614</v>
      </c>
      <c r="O158" s="26">
        <f t="shared" si="37"/>
        <v>5.1078830000029996</v>
      </c>
    </row>
    <row r="159" spans="1:15" x14ac:dyDescent="0.2">
      <c r="A159" s="33" t="s">
        <v>484</v>
      </c>
      <c r="B159" s="33" t="s">
        <v>485</v>
      </c>
      <c r="C159" s="33" t="s">
        <v>428</v>
      </c>
      <c r="D159" s="26">
        <v>44.52</v>
      </c>
      <c r="E159" s="26">
        <v>0</v>
      </c>
      <c r="F159" s="26">
        <v>42.2</v>
      </c>
      <c r="G159" s="63">
        <f t="shared" si="35"/>
        <v>2.3200000000000003</v>
      </c>
      <c r="H159" s="26">
        <v>32.6</v>
      </c>
      <c r="I159" s="26">
        <v>0</v>
      </c>
      <c r="J159" s="26">
        <v>32.369999999999997</v>
      </c>
      <c r="K159" s="63">
        <f t="shared" si="36"/>
        <v>0.23000000000000398</v>
      </c>
      <c r="L159" s="26">
        <v>28.440601999999998</v>
      </c>
      <c r="M159" s="26">
        <v>0</v>
      </c>
      <c r="N159" s="26">
        <v>28.280441</v>
      </c>
      <c r="O159" s="26">
        <f t="shared" si="37"/>
        <v>0.16016099999999867</v>
      </c>
    </row>
    <row r="160" spans="1:15" x14ac:dyDescent="0.2">
      <c r="A160" s="33" t="s">
        <v>486</v>
      </c>
      <c r="B160" s="33" t="s">
        <v>487</v>
      </c>
      <c r="C160" s="33" t="s">
        <v>428</v>
      </c>
      <c r="D160" s="26">
        <v>11490.88</v>
      </c>
      <c r="E160" s="26">
        <v>0</v>
      </c>
      <c r="F160" s="26">
        <v>19.95</v>
      </c>
      <c r="G160" s="63">
        <f t="shared" si="35"/>
        <v>11470.929999999998</v>
      </c>
      <c r="H160" s="26">
        <v>12348.39</v>
      </c>
      <c r="I160" s="26">
        <v>0</v>
      </c>
      <c r="J160" s="26">
        <v>24.11</v>
      </c>
      <c r="K160" s="63">
        <f t="shared" si="36"/>
        <v>12324.279999999999</v>
      </c>
      <c r="L160" s="26">
        <v>13129.112730999999</v>
      </c>
      <c r="M160" s="26">
        <v>0</v>
      </c>
      <c r="N160" s="26">
        <v>30.437711</v>
      </c>
      <c r="O160" s="26">
        <f t="shared" si="37"/>
        <v>13098.675019999999</v>
      </c>
    </row>
    <row r="161" spans="1:15" x14ac:dyDescent="0.2">
      <c r="A161" s="33" t="s">
        <v>488</v>
      </c>
      <c r="B161" s="33" t="s">
        <v>489</v>
      </c>
      <c r="C161" s="33" t="s">
        <v>428</v>
      </c>
      <c r="D161" s="26">
        <v>9.07</v>
      </c>
      <c r="E161" s="26">
        <v>0</v>
      </c>
      <c r="F161" s="26">
        <v>8.8000000000000007</v>
      </c>
      <c r="G161" s="63">
        <f t="shared" si="35"/>
        <v>0.26999999999999957</v>
      </c>
      <c r="H161" s="26">
        <v>44.61</v>
      </c>
      <c r="I161" s="26">
        <v>0</v>
      </c>
      <c r="J161" s="26">
        <v>40.21</v>
      </c>
      <c r="K161" s="63">
        <f t="shared" si="36"/>
        <v>4.3999999999999986</v>
      </c>
      <c r="L161" s="26">
        <v>63.804670000000002</v>
      </c>
      <c r="M161" s="26">
        <v>0</v>
      </c>
      <c r="N161" s="26">
        <v>63.454006999999997</v>
      </c>
      <c r="O161" s="26">
        <f t="shared" si="37"/>
        <v>0.35066300000000439</v>
      </c>
    </row>
    <row r="162" spans="1:15" x14ac:dyDescent="0.2">
      <c r="A162" s="33" t="s">
        <v>490</v>
      </c>
      <c r="B162" s="33" t="s">
        <v>491</v>
      </c>
      <c r="C162" s="33" t="s">
        <v>428</v>
      </c>
      <c r="D162" s="26">
        <v>797.77</v>
      </c>
      <c r="E162" s="26">
        <v>797.77</v>
      </c>
      <c r="F162" s="26">
        <v>0</v>
      </c>
      <c r="G162" s="63">
        <f t="shared" si="35"/>
        <v>0</v>
      </c>
      <c r="H162" s="26">
        <v>796.6</v>
      </c>
      <c r="I162" s="26">
        <v>796.6</v>
      </c>
      <c r="J162" s="26">
        <v>0</v>
      </c>
      <c r="K162" s="63">
        <f t="shared" si="36"/>
        <v>0</v>
      </c>
      <c r="L162" s="26">
        <v>807.88015099999996</v>
      </c>
      <c r="M162" s="26">
        <v>806.33385299999998</v>
      </c>
      <c r="N162" s="26">
        <v>0</v>
      </c>
      <c r="O162" s="26">
        <f t="shared" si="37"/>
        <v>1.5462979999999789</v>
      </c>
    </row>
    <row r="163" spans="1:15" x14ac:dyDescent="0.2">
      <c r="A163" s="38">
        <v>2707</v>
      </c>
      <c r="B163" s="33" t="s">
        <v>492</v>
      </c>
      <c r="C163" s="33" t="s">
        <v>428</v>
      </c>
      <c r="D163" s="26"/>
      <c r="E163" s="26"/>
      <c r="F163" s="26"/>
      <c r="G163" s="63">
        <f t="shared" si="35"/>
        <v>0</v>
      </c>
      <c r="H163" s="26"/>
      <c r="I163" s="26"/>
      <c r="J163" s="26"/>
      <c r="K163" s="63">
        <f t="shared" si="36"/>
        <v>0</v>
      </c>
      <c r="L163" s="26"/>
      <c r="M163" s="26"/>
      <c r="N163" s="26"/>
      <c r="O163" s="26">
        <f t="shared" si="37"/>
        <v>0</v>
      </c>
    </row>
    <row r="164" spans="1:15" x14ac:dyDescent="0.2">
      <c r="A164" s="33" t="s">
        <v>493</v>
      </c>
      <c r="B164" s="33" t="s">
        <v>494</v>
      </c>
      <c r="C164" s="33" t="s">
        <v>428</v>
      </c>
      <c r="D164" s="26">
        <v>0.18</v>
      </c>
      <c r="E164" s="26">
        <v>0.17</v>
      </c>
      <c r="F164" s="26">
        <v>0</v>
      </c>
      <c r="G164" s="63">
        <f t="shared" si="35"/>
        <v>9.9999999999999811E-3</v>
      </c>
      <c r="H164" s="26">
        <v>0.28999999999999998</v>
      </c>
      <c r="I164" s="26">
        <v>0.12</v>
      </c>
      <c r="J164" s="26">
        <v>0.17</v>
      </c>
      <c r="K164" s="63">
        <f t="shared" si="36"/>
        <v>0</v>
      </c>
      <c r="L164" s="26">
        <v>0.138625</v>
      </c>
      <c r="M164" s="26">
        <v>8.9289999999999994E-2</v>
      </c>
      <c r="N164" s="26">
        <v>0</v>
      </c>
      <c r="O164" s="26">
        <f t="shared" si="37"/>
        <v>4.9335000000000004E-2</v>
      </c>
    </row>
    <row r="165" spans="1:15" x14ac:dyDescent="0.2">
      <c r="A165" s="33" t="s">
        <v>495</v>
      </c>
      <c r="B165" s="33" t="s">
        <v>496</v>
      </c>
      <c r="C165" s="33" t="s">
        <v>428</v>
      </c>
      <c r="D165" s="26">
        <v>1195.48</v>
      </c>
      <c r="E165" s="26">
        <v>1195.24</v>
      </c>
      <c r="F165" s="26">
        <v>0.25</v>
      </c>
      <c r="G165" s="63">
        <f t="shared" si="35"/>
        <v>-9.9999999999909051E-3</v>
      </c>
      <c r="H165" s="26">
        <v>1121.44</v>
      </c>
      <c r="I165" s="26">
        <v>1120.51</v>
      </c>
      <c r="J165" s="26">
        <v>0.93</v>
      </c>
      <c r="K165" s="63">
        <f t="shared" si="36"/>
        <v>6.361577931102147E-14</v>
      </c>
      <c r="L165" s="26">
        <v>1528.5177859999999</v>
      </c>
      <c r="M165" s="26">
        <v>1528.485584</v>
      </c>
      <c r="N165" s="26">
        <v>0</v>
      </c>
      <c r="O165" s="26">
        <f t="shared" si="37"/>
        <v>3.2201999999870168E-2</v>
      </c>
    </row>
    <row r="166" spans="1:15" x14ac:dyDescent="0.2">
      <c r="A166" s="33" t="s">
        <v>497</v>
      </c>
      <c r="B166" s="33" t="s">
        <v>498</v>
      </c>
      <c r="C166" s="33" t="s">
        <v>428</v>
      </c>
      <c r="D166" s="26">
        <v>31.1</v>
      </c>
      <c r="E166" s="26">
        <v>0</v>
      </c>
      <c r="F166" s="26">
        <v>31.1</v>
      </c>
      <c r="G166" s="63">
        <f t="shared" si="35"/>
        <v>0</v>
      </c>
      <c r="H166" s="26">
        <v>73.78</v>
      </c>
      <c r="I166" s="26">
        <v>0</v>
      </c>
      <c r="J166" s="26">
        <v>73.78</v>
      </c>
      <c r="K166" s="63">
        <f t="shared" si="36"/>
        <v>0</v>
      </c>
      <c r="L166" s="26">
        <v>161.53105400000001</v>
      </c>
      <c r="M166" s="26">
        <v>0</v>
      </c>
      <c r="N166" s="26">
        <v>161.53105400000001</v>
      </c>
      <c r="O166" s="26">
        <f t="shared" si="37"/>
        <v>0</v>
      </c>
    </row>
    <row r="167" spans="1:15" x14ac:dyDescent="0.2">
      <c r="A167" s="33" t="s">
        <v>499</v>
      </c>
      <c r="B167" s="33" t="s">
        <v>500</v>
      </c>
      <c r="C167" s="33" t="s">
        <v>428</v>
      </c>
      <c r="D167" s="26">
        <v>0.99</v>
      </c>
      <c r="E167" s="26">
        <v>0</v>
      </c>
      <c r="F167" s="26">
        <v>0.99</v>
      </c>
      <c r="G167" s="63">
        <f t="shared" si="35"/>
        <v>0</v>
      </c>
      <c r="H167" s="26">
        <v>14.81</v>
      </c>
      <c r="I167" s="26">
        <v>0</v>
      </c>
      <c r="J167" s="26">
        <v>0.15</v>
      </c>
      <c r="K167" s="63">
        <f t="shared" si="36"/>
        <v>14.66</v>
      </c>
      <c r="L167" s="26">
        <v>9.4631550000000004</v>
      </c>
      <c r="M167" s="26">
        <v>0</v>
      </c>
      <c r="N167" s="26">
        <v>2.0415459999999999</v>
      </c>
      <c r="O167" s="26">
        <f t="shared" si="37"/>
        <v>7.4216090000000001</v>
      </c>
    </row>
    <row r="168" spans="1:15" x14ac:dyDescent="0.2">
      <c r="A168" s="33" t="s">
        <v>501</v>
      </c>
      <c r="B168" s="33" t="s">
        <v>502</v>
      </c>
      <c r="C168" s="33" t="s">
        <v>428</v>
      </c>
      <c r="D168" s="26">
        <v>605.63</v>
      </c>
      <c r="E168" s="26">
        <v>106.55</v>
      </c>
      <c r="F168" s="26">
        <v>497.17</v>
      </c>
      <c r="G168" s="63">
        <f t="shared" si="35"/>
        <v>1.9099999999999682</v>
      </c>
      <c r="H168" s="26">
        <v>911.4</v>
      </c>
      <c r="I168" s="26">
        <v>258.92</v>
      </c>
      <c r="J168" s="26">
        <v>647.78</v>
      </c>
      <c r="K168" s="63">
        <f t="shared" si="36"/>
        <v>4.7000000000000455</v>
      </c>
      <c r="L168" s="26">
        <v>891.50394200000005</v>
      </c>
      <c r="M168" s="26">
        <v>115.41617100000001</v>
      </c>
      <c r="N168" s="26">
        <v>774.69236599999999</v>
      </c>
      <c r="O168" s="26">
        <f t="shared" si="37"/>
        <v>1.3954050000000962</v>
      </c>
    </row>
    <row r="169" spans="1:15" x14ac:dyDescent="0.2">
      <c r="A169" s="33" t="s">
        <v>503</v>
      </c>
      <c r="B169" s="33" t="s">
        <v>504</v>
      </c>
      <c r="C169" s="33" t="s">
        <v>428</v>
      </c>
      <c r="D169" s="26">
        <v>1417.68</v>
      </c>
      <c r="E169" s="26">
        <v>1417.59</v>
      </c>
      <c r="F169" s="26">
        <v>0</v>
      </c>
      <c r="G169" s="63">
        <f t="shared" si="35"/>
        <v>9.0000000000145519E-2</v>
      </c>
      <c r="H169" s="26">
        <v>1595.07</v>
      </c>
      <c r="I169" s="26">
        <v>1594.87</v>
      </c>
      <c r="J169" s="26">
        <v>0</v>
      </c>
      <c r="K169" s="63">
        <f t="shared" si="36"/>
        <v>0.20000000000004547</v>
      </c>
      <c r="L169" s="26">
        <v>1705.547444</v>
      </c>
      <c r="M169" s="26">
        <v>1704.9404959999999</v>
      </c>
      <c r="N169" s="26">
        <v>0</v>
      </c>
      <c r="O169" s="26">
        <f t="shared" si="37"/>
        <v>0.60694800000010218</v>
      </c>
    </row>
    <row r="170" spans="1:15" x14ac:dyDescent="0.2">
      <c r="A170" s="33" t="s">
        <v>505</v>
      </c>
      <c r="B170" s="33" t="s">
        <v>506</v>
      </c>
      <c r="C170" s="33" t="s">
        <v>428</v>
      </c>
      <c r="D170" s="26">
        <v>26605.53</v>
      </c>
      <c r="E170" s="26">
        <v>0</v>
      </c>
      <c r="F170" s="26">
        <v>26506.98</v>
      </c>
      <c r="G170" s="63">
        <f t="shared" si="35"/>
        <v>98.549999999999272</v>
      </c>
      <c r="H170" s="26">
        <v>26217.61</v>
      </c>
      <c r="I170" s="26">
        <v>0</v>
      </c>
      <c r="J170" s="26">
        <v>26118.639999999999</v>
      </c>
      <c r="K170" s="63">
        <f t="shared" si="36"/>
        <v>98.970000000001164</v>
      </c>
      <c r="L170" s="26">
        <v>28141.246045</v>
      </c>
      <c r="M170" s="26">
        <v>0</v>
      </c>
      <c r="N170" s="26">
        <v>28068.060627999999</v>
      </c>
      <c r="O170" s="26">
        <f t="shared" si="37"/>
        <v>73.185417000000598</v>
      </c>
    </row>
    <row r="171" spans="1:15" x14ac:dyDescent="0.2">
      <c r="A171" s="33" t="s">
        <v>507</v>
      </c>
      <c r="B171" s="33" t="s">
        <v>508</v>
      </c>
      <c r="C171" s="33" t="s">
        <v>428</v>
      </c>
      <c r="D171" s="26">
        <v>20.79</v>
      </c>
      <c r="E171" s="26">
        <v>20.68</v>
      </c>
      <c r="F171" s="26">
        <v>0.12</v>
      </c>
      <c r="G171" s="63">
        <f t="shared" si="35"/>
        <v>-1.0000000000000564E-2</v>
      </c>
      <c r="H171" s="26">
        <v>4.78</v>
      </c>
      <c r="I171" s="26">
        <v>4.75</v>
      </c>
      <c r="J171" s="26">
        <v>0</v>
      </c>
      <c r="K171" s="63">
        <f t="shared" si="36"/>
        <v>3.0000000000000249E-2</v>
      </c>
      <c r="L171" s="26">
        <v>5.1141819999999996</v>
      </c>
      <c r="M171" s="26">
        <v>4.6535880000000001</v>
      </c>
      <c r="N171" s="26">
        <v>0.460594</v>
      </c>
      <c r="O171" s="26">
        <f t="shared" si="37"/>
        <v>-4.9960036108132044E-16</v>
      </c>
    </row>
    <row r="172" spans="1:15" x14ac:dyDescent="0.2">
      <c r="A172" s="33" t="s">
        <v>509</v>
      </c>
      <c r="B172" s="33" t="s">
        <v>510</v>
      </c>
      <c r="C172" s="33" t="s">
        <v>428</v>
      </c>
      <c r="D172" s="26">
        <v>266.97000000000003</v>
      </c>
      <c r="E172" s="26">
        <v>0</v>
      </c>
      <c r="F172" s="26">
        <v>266.35000000000002</v>
      </c>
      <c r="G172" s="63">
        <f t="shared" si="35"/>
        <v>0.62000000000000455</v>
      </c>
      <c r="H172" s="26">
        <v>428.92</v>
      </c>
      <c r="I172" s="26">
        <v>0</v>
      </c>
      <c r="J172" s="26">
        <v>428.78</v>
      </c>
      <c r="K172" s="63">
        <f t="shared" si="36"/>
        <v>0.1400000000000432</v>
      </c>
      <c r="L172" s="26">
        <v>547.73777500000006</v>
      </c>
      <c r="M172" s="26">
        <v>0</v>
      </c>
      <c r="N172" s="26">
        <v>547.36860300000001</v>
      </c>
      <c r="O172" s="26">
        <f t="shared" si="37"/>
        <v>0.36917200000004868</v>
      </c>
    </row>
    <row r="173" spans="1:15" x14ac:dyDescent="0.2">
      <c r="A173" s="33" t="s">
        <v>511</v>
      </c>
      <c r="B173" s="33" t="s">
        <v>512</v>
      </c>
      <c r="C173" s="33" t="s">
        <v>428</v>
      </c>
      <c r="D173" s="26">
        <v>318.64</v>
      </c>
      <c r="E173" s="26">
        <v>318.48</v>
      </c>
      <c r="F173" s="26">
        <v>0.15</v>
      </c>
      <c r="G173" s="63">
        <f t="shared" si="35"/>
        <v>9.9999999999681732E-3</v>
      </c>
      <c r="H173" s="26">
        <v>229.03</v>
      </c>
      <c r="I173" s="26">
        <v>228.99</v>
      </c>
      <c r="J173" s="26">
        <v>0</v>
      </c>
      <c r="K173" s="63">
        <f t="shared" si="36"/>
        <v>3.9999999999992042E-2</v>
      </c>
      <c r="L173" s="26">
        <v>129.80619200000001</v>
      </c>
      <c r="M173" s="26">
        <v>129.720416</v>
      </c>
      <c r="N173" s="26">
        <v>8.5776000000000005E-2</v>
      </c>
      <c r="O173" s="26">
        <f t="shared" si="37"/>
        <v>9.8393515557404498E-15</v>
      </c>
    </row>
    <row r="174" spans="1:15" x14ac:dyDescent="0.2">
      <c r="A174" s="33" t="s">
        <v>513</v>
      </c>
      <c r="B174" s="33" t="s">
        <v>514</v>
      </c>
      <c r="C174" s="33" t="s">
        <v>428</v>
      </c>
      <c r="D174" s="26">
        <v>172.03</v>
      </c>
      <c r="E174" s="26">
        <v>0</v>
      </c>
      <c r="F174" s="26">
        <v>1.34</v>
      </c>
      <c r="G174" s="63">
        <f t="shared" si="35"/>
        <v>170.69</v>
      </c>
      <c r="H174" s="26">
        <v>285.79000000000002</v>
      </c>
      <c r="I174" s="26">
        <v>0</v>
      </c>
      <c r="J174" s="26">
        <v>0.99</v>
      </c>
      <c r="K174" s="63">
        <f t="shared" si="36"/>
        <v>284.8</v>
      </c>
      <c r="L174" s="26">
        <v>219.76357400000001</v>
      </c>
      <c r="M174" s="26">
        <v>0</v>
      </c>
      <c r="N174" s="26">
        <v>1.363693</v>
      </c>
      <c r="O174" s="26">
        <f t="shared" si="37"/>
        <v>218.39988099999999</v>
      </c>
    </row>
    <row r="175" spans="1:15" x14ac:dyDescent="0.2">
      <c r="A175" s="33" t="s">
        <v>515</v>
      </c>
      <c r="B175" s="33" t="s">
        <v>516</v>
      </c>
      <c r="C175" s="33" t="s">
        <v>428</v>
      </c>
      <c r="D175" s="26">
        <v>13.92</v>
      </c>
      <c r="E175" s="26">
        <v>13.92</v>
      </c>
      <c r="F175" s="26">
        <v>0</v>
      </c>
      <c r="G175" s="63">
        <f t="shared" si="35"/>
        <v>0</v>
      </c>
      <c r="H175" s="26">
        <v>6.91</v>
      </c>
      <c r="I175" s="26">
        <v>6.91</v>
      </c>
      <c r="J175" s="26">
        <v>0</v>
      </c>
      <c r="K175" s="63">
        <f t="shared" si="36"/>
        <v>0</v>
      </c>
      <c r="L175" s="26">
        <v>0</v>
      </c>
      <c r="M175" s="26">
        <v>0</v>
      </c>
      <c r="N175" s="26">
        <v>0</v>
      </c>
      <c r="O175" s="26">
        <f t="shared" si="37"/>
        <v>0</v>
      </c>
    </row>
    <row r="176" spans="1:15" x14ac:dyDescent="0.2">
      <c r="A176" s="33" t="s">
        <v>517</v>
      </c>
      <c r="B176" s="33" t="s">
        <v>518</v>
      </c>
      <c r="C176" s="33" t="s">
        <v>428</v>
      </c>
      <c r="D176" s="26">
        <v>490.42</v>
      </c>
      <c r="E176" s="26">
        <v>490.24</v>
      </c>
      <c r="F176" s="26">
        <v>0.18</v>
      </c>
      <c r="G176" s="63">
        <f t="shared" si="35"/>
        <v>6.8278716014447127E-15</v>
      </c>
      <c r="H176" s="26">
        <v>306.64</v>
      </c>
      <c r="I176" s="26">
        <v>306.61</v>
      </c>
      <c r="J176" s="26">
        <v>0</v>
      </c>
      <c r="K176" s="63">
        <f t="shared" si="36"/>
        <v>2.9999999999972715E-2</v>
      </c>
      <c r="L176" s="26">
        <v>342.82218399999999</v>
      </c>
      <c r="M176" s="26">
        <v>342.81921199999999</v>
      </c>
      <c r="N176" s="26">
        <v>0</v>
      </c>
      <c r="O176" s="26">
        <f t="shared" si="37"/>
        <v>2.9719999999997526E-3</v>
      </c>
    </row>
    <row r="177" spans="1:15" x14ac:dyDescent="0.2">
      <c r="A177" s="33" t="s">
        <v>519</v>
      </c>
      <c r="B177" s="33" t="s">
        <v>520</v>
      </c>
      <c r="C177" s="33" t="s">
        <v>428</v>
      </c>
      <c r="D177" s="26">
        <v>309.35000000000002</v>
      </c>
      <c r="E177" s="26">
        <v>0</v>
      </c>
      <c r="F177" s="26">
        <v>0</v>
      </c>
      <c r="G177" s="63">
        <f t="shared" si="35"/>
        <v>309.35000000000002</v>
      </c>
      <c r="H177" s="26">
        <v>273.88</v>
      </c>
      <c r="I177" s="26">
        <v>0</v>
      </c>
      <c r="J177" s="26">
        <v>0</v>
      </c>
      <c r="K177" s="63">
        <f t="shared" si="36"/>
        <v>273.88</v>
      </c>
      <c r="L177" s="26">
        <v>325.40252299999997</v>
      </c>
      <c r="M177" s="26">
        <v>0</v>
      </c>
      <c r="N177" s="26">
        <v>0</v>
      </c>
      <c r="O177" s="26">
        <f t="shared" si="37"/>
        <v>325.40252299999997</v>
      </c>
    </row>
    <row r="178" spans="1:15" x14ac:dyDescent="0.2">
      <c r="A178" s="33" t="s">
        <v>521</v>
      </c>
      <c r="B178" s="67" t="s">
        <v>522</v>
      </c>
      <c r="C178" s="33" t="s">
        <v>428</v>
      </c>
      <c r="D178" s="26">
        <v>0</v>
      </c>
      <c r="E178" s="26">
        <v>0</v>
      </c>
      <c r="F178" s="26">
        <v>0</v>
      </c>
      <c r="G178" s="63">
        <f t="shared" si="35"/>
        <v>0</v>
      </c>
      <c r="H178" s="26">
        <v>0</v>
      </c>
      <c r="I178" s="26">
        <v>0</v>
      </c>
      <c r="J178" s="26">
        <v>0</v>
      </c>
      <c r="K178" s="63">
        <f t="shared" si="36"/>
        <v>0</v>
      </c>
      <c r="L178" s="26">
        <v>0</v>
      </c>
      <c r="M178" s="26">
        <v>0</v>
      </c>
      <c r="N178" s="26">
        <v>0</v>
      </c>
      <c r="O178" s="26">
        <f t="shared" si="37"/>
        <v>0</v>
      </c>
    </row>
    <row r="179" spans="1:15" x14ac:dyDescent="0.2">
      <c r="A179" s="33" t="s">
        <v>523</v>
      </c>
      <c r="B179" s="67" t="s">
        <v>524</v>
      </c>
      <c r="C179" s="33" t="s">
        <v>428</v>
      </c>
      <c r="D179" s="26">
        <v>0</v>
      </c>
      <c r="E179" s="26">
        <v>0</v>
      </c>
      <c r="F179" s="26">
        <v>0</v>
      </c>
      <c r="G179" s="63">
        <f t="shared" si="35"/>
        <v>0</v>
      </c>
      <c r="H179" s="26">
        <v>0</v>
      </c>
      <c r="I179" s="26">
        <v>0</v>
      </c>
      <c r="J179" s="26">
        <v>0</v>
      </c>
      <c r="K179" s="63">
        <f t="shared" si="36"/>
        <v>0</v>
      </c>
      <c r="L179" s="26">
        <v>0</v>
      </c>
      <c r="M179" s="26">
        <v>0</v>
      </c>
      <c r="N179" s="26">
        <v>0</v>
      </c>
      <c r="O179" s="26">
        <f t="shared" si="37"/>
        <v>0</v>
      </c>
    </row>
    <row r="180" spans="1:15" x14ac:dyDescent="0.2">
      <c r="A180" s="33" t="s">
        <v>525</v>
      </c>
      <c r="B180" s="67" t="s">
        <v>526</v>
      </c>
      <c r="C180" s="33" t="s">
        <v>428</v>
      </c>
      <c r="D180" s="26">
        <v>0</v>
      </c>
      <c r="E180" s="26">
        <v>0</v>
      </c>
      <c r="F180" s="26">
        <v>0</v>
      </c>
      <c r="G180" s="63">
        <f t="shared" si="35"/>
        <v>0</v>
      </c>
      <c r="H180" s="26">
        <v>0</v>
      </c>
      <c r="I180" s="26">
        <v>0</v>
      </c>
      <c r="J180" s="26">
        <v>0</v>
      </c>
      <c r="K180" s="63">
        <f t="shared" si="36"/>
        <v>0</v>
      </c>
      <c r="L180" s="26">
        <v>0</v>
      </c>
      <c r="M180" s="26">
        <v>0</v>
      </c>
      <c r="N180" s="26">
        <v>0</v>
      </c>
      <c r="O180" s="26">
        <f t="shared" si="37"/>
        <v>0</v>
      </c>
    </row>
    <row r="181" spans="1:15" x14ac:dyDescent="0.2">
      <c r="A181" s="33" t="s">
        <v>527</v>
      </c>
      <c r="B181" s="33" t="s">
        <v>528</v>
      </c>
      <c r="C181" s="33" t="s">
        <v>428</v>
      </c>
      <c r="D181" s="26">
        <v>0.42</v>
      </c>
      <c r="E181" s="26">
        <v>0.4</v>
      </c>
      <c r="F181" s="26">
        <v>0</v>
      </c>
      <c r="G181" s="63">
        <f t="shared" si="35"/>
        <v>1.9999999999999962E-2</v>
      </c>
      <c r="H181" s="26">
        <v>0.1</v>
      </c>
      <c r="I181" s="26">
        <v>0.08</v>
      </c>
      <c r="J181" s="26">
        <v>0</v>
      </c>
      <c r="K181" s="63">
        <f t="shared" si="36"/>
        <v>2.0000000000000004E-2</v>
      </c>
      <c r="L181" s="26">
        <v>1.490637</v>
      </c>
      <c r="M181" s="26">
        <v>1.488</v>
      </c>
      <c r="N181" s="26">
        <v>0</v>
      </c>
      <c r="O181" s="26">
        <f t="shared" si="37"/>
        <v>2.6370000000000005E-3</v>
      </c>
    </row>
    <row r="182" spans="1:15" x14ac:dyDescent="0.2">
      <c r="A182" s="33" t="s">
        <v>529</v>
      </c>
      <c r="B182" s="67" t="s">
        <v>530</v>
      </c>
      <c r="C182" s="33" t="s">
        <v>428</v>
      </c>
      <c r="D182" s="26">
        <v>0</v>
      </c>
      <c r="E182" s="26">
        <v>0</v>
      </c>
      <c r="F182" s="26">
        <v>0</v>
      </c>
      <c r="G182" s="63">
        <f t="shared" si="35"/>
        <v>0</v>
      </c>
      <c r="H182" s="26">
        <v>0</v>
      </c>
      <c r="I182" s="26">
        <v>0</v>
      </c>
      <c r="J182" s="26">
        <v>0</v>
      </c>
      <c r="K182" s="63">
        <f t="shared" si="36"/>
        <v>0</v>
      </c>
      <c r="L182" s="26">
        <v>0</v>
      </c>
      <c r="M182" s="26">
        <v>0</v>
      </c>
      <c r="N182" s="26">
        <v>0</v>
      </c>
      <c r="O182" s="26">
        <f t="shared" si="37"/>
        <v>0</v>
      </c>
    </row>
    <row r="183" spans="1:15" x14ac:dyDescent="0.2">
      <c r="A183" s="33" t="s">
        <v>531</v>
      </c>
      <c r="B183" s="33" t="s">
        <v>532</v>
      </c>
      <c r="C183" s="33" t="s">
        <v>533</v>
      </c>
      <c r="D183" s="26">
        <v>73.989999999999995</v>
      </c>
      <c r="E183" s="26">
        <v>0</v>
      </c>
      <c r="F183" s="26">
        <v>22.47</v>
      </c>
      <c r="G183" s="63">
        <f t="shared" si="35"/>
        <v>51.519999999999996</v>
      </c>
      <c r="H183" s="26">
        <v>16.190000000000001</v>
      </c>
      <c r="I183" s="26">
        <v>0</v>
      </c>
      <c r="J183" s="26">
        <v>16.18</v>
      </c>
      <c r="K183" s="63">
        <f t="shared" si="36"/>
        <v>1.0000000000001563E-2</v>
      </c>
      <c r="L183" s="26">
        <v>12.052365</v>
      </c>
      <c r="M183" s="26">
        <v>0</v>
      </c>
      <c r="N183" s="26">
        <v>11.552365</v>
      </c>
      <c r="O183" s="26">
        <f t="shared" si="37"/>
        <v>0.5</v>
      </c>
    </row>
    <row r="184" spans="1:15" x14ac:dyDescent="0.2">
      <c r="A184" s="33" t="s">
        <v>534</v>
      </c>
      <c r="B184" s="33" t="s">
        <v>535</v>
      </c>
      <c r="C184" s="33" t="s">
        <v>533</v>
      </c>
      <c r="D184" s="26">
        <v>45.62</v>
      </c>
      <c r="E184" s="26">
        <v>0</v>
      </c>
      <c r="F184" s="26">
        <v>0</v>
      </c>
      <c r="G184" s="63">
        <f t="shared" si="35"/>
        <v>45.62</v>
      </c>
      <c r="H184" s="26">
        <v>34.17</v>
      </c>
      <c r="I184" s="26">
        <v>0</v>
      </c>
      <c r="J184" s="26">
        <v>0.16</v>
      </c>
      <c r="K184" s="63">
        <f t="shared" si="36"/>
        <v>34.010000000000005</v>
      </c>
      <c r="L184" s="26">
        <v>28.792176000000001</v>
      </c>
      <c r="M184" s="26">
        <v>0</v>
      </c>
      <c r="N184" s="26">
        <v>0.50138700000000003</v>
      </c>
      <c r="O184" s="26">
        <f t="shared" si="37"/>
        <v>28.290789</v>
      </c>
    </row>
    <row r="185" spans="1:15" x14ac:dyDescent="0.2">
      <c r="A185" s="33" t="s">
        <v>536</v>
      </c>
      <c r="B185" s="33" t="s">
        <v>537</v>
      </c>
      <c r="C185" s="33" t="s">
        <v>533</v>
      </c>
      <c r="D185" s="26">
        <v>7487.24</v>
      </c>
      <c r="E185" s="26">
        <v>0</v>
      </c>
      <c r="F185" s="26">
        <v>0</v>
      </c>
      <c r="G185" s="63">
        <f t="shared" si="35"/>
        <v>7487.24</v>
      </c>
      <c r="H185" s="26">
        <v>8114.67</v>
      </c>
      <c r="I185" s="26">
        <v>0</v>
      </c>
      <c r="J185" s="26">
        <v>0</v>
      </c>
      <c r="K185" s="63">
        <f t="shared" si="36"/>
        <v>8114.67</v>
      </c>
      <c r="L185" s="26">
        <v>8671.5497799999994</v>
      </c>
      <c r="M185" s="26">
        <v>0</v>
      </c>
      <c r="N185" s="26">
        <v>0</v>
      </c>
      <c r="O185" s="26">
        <f t="shared" si="37"/>
        <v>8671.5497799999994</v>
      </c>
    </row>
    <row r="186" spans="1:15" x14ac:dyDescent="0.2">
      <c r="A186" s="33" t="s">
        <v>538</v>
      </c>
      <c r="B186" s="33" t="s">
        <v>539</v>
      </c>
      <c r="C186" s="33" t="s">
        <v>533</v>
      </c>
      <c r="D186" s="26">
        <v>0</v>
      </c>
      <c r="E186" s="26">
        <v>0</v>
      </c>
      <c r="F186" s="26">
        <v>0</v>
      </c>
      <c r="G186" s="63">
        <f t="shared" ref="G186:G221" si="38">D186-E186-F186</f>
        <v>0</v>
      </c>
      <c r="H186" s="26">
        <v>1.94</v>
      </c>
      <c r="I186" s="26">
        <v>0</v>
      </c>
      <c r="J186" s="26">
        <v>1.94</v>
      </c>
      <c r="K186" s="63">
        <f t="shared" ref="K186:K221" si="39">H186-I186-J186</f>
        <v>0</v>
      </c>
      <c r="L186" s="26">
        <v>1.4188130000000001</v>
      </c>
      <c r="M186" s="26">
        <v>0</v>
      </c>
      <c r="N186" s="26">
        <v>1.2937590000000001</v>
      </c>
      <c r="O186" s="26">
        <f t="shared" ref="O186:O221" si="40">L186-M186-N186</f>
        <v>0.125054</v>
      </c>
    </row>
    <row r="187" spans="1:15" x14ac:dyDescent="0.2">
      <c r="A187" s="33" t="s">
        <v>540</v>
      </c>
      <c r="B187" s="67" t="s">
        <v>541</v>
      </c>
      <c r="C187" s="33" t="s">
        <v>542</v>
      </c>
      <c r="D187" s="26">
        <v>28.78</v>
      </c>
      <c r="E187" s="26">
        <v>0</v>
      </c>
      <c r="F187" s="26">
        <v>0.45</v>
      </c>
      <c r="G187" s="63">
        <f t="shared" si="38"/>
        <v>28.330000000000002</v>
      </c>
      <c r="H187" s="26">
        <v>0.89</v>
      </c>
      <c r="I187" s="26">
        <v>0</v>
      </c>
      <c r="J187" s="26">
        <v>0.85</v>
      </c>
      <c r="K187" s="63">
        <f t="shared" si="39"/>
        <v>4.0000000000000036E-2</v>
      </c>
      <c r="L187" s="26">
        <v>48.132736000000001</v>
      </c>
      <c r="M187" s="26">
        <v>0</v>
      </c>
      <c r="N187" s="26">
        <v>47.955452999999999</v>
      </c>
      <c r="O187" s="26">
        <f t="shared" si="40"/>
        <v>0.17728300000000274</v>
      </c>
    </row>
    <row r="188" spans="1:15" x14ac:dyDescent="0.2">
      <c r="A188" s="33" t="s">
        <v>543</v>
      </c>
      <c r="B188" s="33" t="s">
        <v>544</v>
      </c>
      <c r="C188" s="33" t="s">
        <v>542</v>
      </c>
      <c r="D188" s="26">
        <v>0.26</v>
      </c>
      <c r="E188" s="26">
        <v>0</v>
      </c>
      <c r="F188" s="26">
        <v>0.26</v>
      </c>
      <c r="G188" s="63">
        <f t="shared" si="38"/>
        <v>0</v>
      </c>
      <c r="H188" s="26">
        <v>0.27</v>
      </c>
      <c r="I188" s="26">
        <v>0</v>
      </c>
      <c r="J188" s="26">
        <v>0.27</v>
      </c>
      <c r="K188" s="63">
        <f t="shared" si="39"/>
        <v>0</v>
      </c>
      <c r="L188" s="26">
        <v>44.714469999999999</v>
      </c>
      <c r="M188" s="26">
        <v>0</v>
      </c>
      <c r="N188" s="26">
        <v>0.19198100000000001</v>
      </c>
      <c r="O188" s="26">
        <f t="shared" si="40"/>
        <v>44.522489</v>
      </c>
    </row>
    <row r="189" spans="1:15" x14ac:dyDescent="0.2">
      <c r="A189" s="33" t="s">
        <v>545</v>
      </c>
      <c r="B189" s="33" t="s">
        <v>546</v>
      </c>
      <c r="C189" s="33" t="s">
        <v>542</v>
      </c>
      <c r="D189" s="26">
        <v>562.61</v>
      </c>
      <c r="E189" s="26">
        <v>0</v>
      </c>
      <c r="F189" s="26">
        <v>562.25</v>
      </c>
      <c r="G189" s="63">
        <f t="shared" si="38"/>
        <v>0.36000000000001364</v>
      </c>
      <c r="H189" s="26">
        <v>664.9</v>
      </c>
      <c r="I189" s="26">
        <v>0</v>
      </c>
      <c r="J189" s="26">
        <v>664.48</v>
      </c>
      <c r="K189" s="63">
        <f t="shared" si="39"/>
        <v>0.41999999999995907</v>
      </c>
      <c r="L189" s="26">
        <v>323.887789</v>
      </c>
      <c r="M189" s="26">
        <v>0</v>
      </c>
      <c r="N189" s="26">
        <v>323.49653999999998</v>
      </c>
      <c r="O189" s="26">
        <f t="shared" si="40"/>
        <v>0.39124900000001617</v>
      </c>
    </row>
    <row r="190" spans="1:15" x14ac:dyDescent="0.2">
      <c r="A190" s="33" t="s">
        <v>547</v>
      </c>
      <c r="B190" s="33" t="s">
        <v>548</v>
      </c>
      <c r="C190" s="33" t="s">
        <v>542</v>
      </c>
      <c r="D190" s="26">
        <v>7359.18</v>
      </c>
      <c r="E190" s="26">
        <v>7359.18</v>
      </c>
      <c r="F190" s="26">
        <v>0</v>
      </c>
      <c r="G190" s="63">
        <f t="shared" si="38"/>
        <v>0</v>
      </c>
      <c r="H190" s="26">
        <v>5917.04</v>
      </c>
      <c r="I190" s="26">
        <v>5916.53</v>
      </c>
      <c r="J190" s="26">
        <v>0.51</v>
      </c>
      <c r="K190" s="63">
        <f t="shared" si="39"/>
        <v>2.1826984664130578E-13</v>
      </c>
      <c r="L190" s="26">
        <v>6365.7662209999999</v>
      </c>
      <c r="M190" s="26">
        <v>6364.9803879999999</v>
      </c>
      <c r="N190" s="26">
        <v>0.785833</v>
      </c>
      <c r="O190" s="26">
        <f t="shared" si="40"/>
        <v>-8.8595797365087492E-14</v>
      </c>
    </row>
    <row r="191" spans="1:15" x14ac:dyDescent="0.2">
      <c r="A191" s="33" t="s">
        <v>549</v>
      </c>
      <c r="B191" s="33" t="s">
        <v>550</v>
      </c>
      <c r="C191" s="33" t="s">
        <v>542</v>
      </c>
      <c r="D191" s="26">
        <v>8644.07</v>
      </c>
      <c r="E191" s="26">
        <v>343</v>
      </c>
      <c r="F191" s="26">
        <v>100.13</v>
      </c>
      <c r="G191" s="63">
        <f t="shared" si="38"/>
        <v>8200.94</v>
      </c>
      <c r="H191" s="26">
        <v>8687.36</v>
      </c>
      <c r="I191" s="26">
        <v>96.3</v>
      </c>
      <c r="J191" s="26">
        <v>147.02000000000001</v>
      </c>
      <c r="K191" s="63">
        <f t="shared" si="39"/>
        <v>8444.0400000000009</v>
      </c>
      <c r="L191" s="26">
        <v>9237.4218099999998</v>
      </c>
      <c r="M191" s="26">
        <v>197.16119699999999</v>
      </c>
      <c r="N191" s="26">
        <v>267.528572</v>
      </c>
      <c r="O191" s="26">
        <f t="shared" si="40"/>
        <v>8772.7320410000011</v>
      </c>
    </row>
    <row r="192" spans="1:15" x14ac:dyDescent="0.2">
      <c r="A192" s="33" t="s">
        <v>551</v>
      </c>
      <c r="B192" s="33" t="s">
        <v>552</v>
      </c>
      <c r="C192" s="33" t="s">
        <v>542</v>
      </c>
      <c r="D192" s="26">
        <v>9929.5499999999993</v>
      </c>
      <c r="E192" s="26">
        <v>9929.5400000000009</v>
      </c>
      <c r="F192" s="26">
        <v>0</v>
      </c>
      <c r="G192" s="63">
        <f t="shared" si="38"/>
        <v>9.9999999983992893E-3</v>
      </c>
      <c r="H192" s="26">
        <v>10671.77</v>
      </c>
      <c r="I192" s="26">
        <v>10671.77</v>
      </c>
      <c r="J192" s="26">
        <v>0</v>
      </c>
      <c r="K192" s="63">
        <f t="shared" si="39"/>
        <v>0</v>
      </c>
      <c r="L192" s="26">
        <v>10501.421913</v>
      </c>
      <c r="M192" s="26">
        <v>10501.299043000001</v>
      </c>
      <c r="N192" s="26">
        <v>0.12286999999999999</v>
      </c>
      <c r="O192" s="26">
        <f t="shared" si="40"/>
        <v>-7.6134931692450891E-13</v>
      </c>
    </row>
    <row r="193" spans="1:15" x14ac:dyDescent="0.2">
      <c r="A193" s="33" t="s">
        <v>553</v>
      </c>
      <c r="B193" s="67" t="s">
        <v>554</v>
      </c>
      <c r="C193" s="33" t="s">
        <v>542</v>
      </c>
      <c r="D193" s="26">
        <v>154.72</v>
      </c>
      <c r="E193" s="26">
        <v>0</v>
      </c>
      <c r="F193" s="26">
        <v>3.17</v>
      </c>
      <c r="G193" s="63">
        <f t="shared" si="38"/>
        <v>151.55000000000001</v>
      </c>
      <c r="H193" s="26">
        <v>86.26</v>
      </c>
      <c r="I193" s="26">
        <v>0</v>
      </c>
      <c r="J193" s="26">
        <v>17.16</v>
      </c>
      <c r="K193" s="63">
        <f t="shared" si="39"/>
        <v>69.100000000000009</v>
      </c>
      <c r="L193" s="26">
        <v>128.35866300000001</v>
      </c>
      <c r="M193" s="26">
        <v>0</v>
      </c>
      <c r="N193" s="26">
        <v>9.6975560000000005</v>
      </c>
      <c r="O193" s="26">
        <f t="shared" si="40"/>
        <v>118.661107</v>
      </c>
    </row>
    <row r="194" spans="1:15" x14ac:dyDescent="0.2">
      <c r="A194" s="33" t="s">
        <v>555</v>
      </c>
      <c r="B194" s="33" t="s">
        <v>556</v>
      </c>
      <c r="C194" s="33" t="s">
        <v>542</v>
      </c>
      <c r="D194" s="26">
        <v>17227.490000000002</v>
      </c>
      <c r="E194" s="26">
        <v>0</v>
      </c>
      <c r="F194" s="26">
        <v>17054.22</v>
      </c>
      <c r="G194" s="63">
        <f t="shared" si="38"/>
        <v>173.27000000000044</v>
      </c>
      <c r="H194" s="26">
        <v>18245.89</v>
      </c>
      <c r="I194" s="26">
        <v>0</v>
      </c>
      <c r="J194" s="26">
        <v>18082.23</v>
      </c>
      <c r="K194" s="63">
        <f t="shared" si="39"/>
        <v>163.65999999999985</v>
      </c>
      <c r="L194" s="26">
        <v>17565.503181</v>
      </c>
      <c r="M194" s="26">
        <v>0</v>
      </c>
      <c r="N194" s="26">
        <v>17408.798795999999</v>
      </c>
      <c r="O194" s="26">
        <f t="shared" si="40"/>
        <v>156.70438500000091</v>
      </c>
    </row>
    <row r="195" spans="1:15" x14ac:dyDescent="0.2">
      <c r="A195" s="33" t="s">
        <v>557</v>
      </c>
      <c r="B195" s="33" t="s">
        <v>558</v>
      </c>
      <c r="C195" s="33" t="s">
        <v>542</v>
      </c>
      <c r="D195" s="26">
        <v>1473.12</v>
      </c>
      <c r="E195" s="26">
        <v>0</v>
      </c>
      <c r="F195" s="26">
        <v>0</v>
      </c>
      <c r="G195" s="63">
        <f t="shared" si="38"/>
        <v>1473.12</v>
      </c>
      <c r="H195" s="26">
        <v>1683.97</v>
      </c>
      <c r="I195" s="26">
        <v>0</v>
      </c>
      <c r="J195" s="26">
        <v>0</v>
      </c>
      <c r="K195" s="63">
        <f t="shared" si="39"/>
        <v>1683.97</v>
      </c>
      <c r="L195" s="26">
        <v>1869.366581</v>
      </c>
      <c r="M195" s="26">
        <v>0</v>
      </c>
      <c r="N195" s="26">
        <v>0</v>
      </c>
      <c r="O195" s="26">
        <f t="shared" si="40"/>
        <v>1869.366581</v>
      </c>
    </row>
    <row r="196" spans="1:15" x14ac:dyDescent="0.2">
      <c r="A196" s="33" t="s">
        <v>559</v>
      </c>
      <c r="B196" s="33" t="s">
        <v>560</v>
      </c>
      <c r="C196" s="33" t="s">
        <v>542</v>
      </c>
      <c r="D196" s="26">
        <v>7626.12</v>
      </c>
      <c r="E196" s="26">
        <v>0</v>
      </c>
      <c r="F196" s="26">
        <v>0.33</v>
      </c>
      <c r="G196" s="63">
        <f t="shared" si="38"/>
        <v>7625.79</v>
      </c>
      <c r="H196" s="26">
        <v>7788.31</v>
      </c>
      <c r="I196" s="26">
        <v>0</v>
      </c>
      <c r="J196" s="26">
        <v>0.41</v>
      </c>
      <c r="K196" s="63">
        <f t="shared" si="39"/>
        <v>7787.9000000000005</v>
      </c>
      <c r="L196" s="26">
        <v>7107.6872819999999</v>
      </c>
      <c r="M196" s="26">
        <v>0</v>
      </c>
      <c r="N196" s="26">
        <v>9.6722000000000002E-2</v>
      </c>
      <c r="O196" s="26">
        <f t="shared" si="40"/>
        <v>7107.5905599999996</v>
      </c>
    </row>
    <row r="197" spans="1:15" x14ac:dyDescent="0.2">
      <c r="A197" s="33" t="s">
        <v>561</v>
      </c>
      <c r="B197" s="33" t="s">
        <v>562</v>
      </c>
      <c r="C197" s="33" t="s">
        <v>542</v>
      </c>
      <c r="D197" s="26">
        <v>0</v>
      </c>
      <c r="E197" s="26">
        <v>0</v>
      </c>
      <c r="F197" s="26">
        <v>0</v>
      </c>
      <c r="G197" s="63">
        <f t="shared" si="38"/>
        <v>0</v>
      </c>
      <c r="H197" s="26">
        <v>0</v>
      </c>
      <c r="I197" s="26">
        <v>0</v>
      </c>
      <c r="J197" s="26">
        <v>0</v>
      </c>
      <c r="K197" s="63">
        <f t="shared" si="39"/>
        <v>0</v>
      </c>
      <c r="L197" s="26">
        <v>0</v>
      </c>
      <c r="M197" s="26">
        <v>0</v>
      </c>
      <c r="N197" s="26">
        <v>0</v>
      </c>
      <c r="O197" s="26">
        <f t="shared" si="40"/>
        <v>0</v>
      </c>
    </row>
    <row r="198" spans="1:15" x14ac:dyDescent="0.2">
      <c r="A198" s="33" t="s">
        <v>563</v>
      </c>
      <c r="B198" s="33" t="s">
        <v>564</v>
      </c>
      <c r="C198" s="33" t="s">
        <v>542</v>
      </c>
      <c r="D198" s="26">
        <v>26918.560000000001</v>
      </c>
      <c r="E198" s="26">
        <v>0</v>
      </c>
      <c r="F198" s="26">
        <v>185.62</v>
      </c>
      <c r="G198" s="63">
        <f t="shared" si="38"/>
        <v>26732.940000000002</v>
      </c>
      <c r="H198" s="26">
        <v>29768.62</v>
      </c>
      <c r="I198" s="26">
        <v>0</v>
      </c>
      <c r="J198" s="26">
        <v>114.77</v>
      </c>
      <c r="K198" s="63">
        <f t="shared" si="39"/>
        <v>29653.85</v>
      </c>
      <c r="L198" s="26">
        <v>30597.115086999998</v>
      </c>
      <c r="M198" s="26">
        <v>0</v>
      </c>
      <c r="N198" s="26">
        <v>82.747073</v>
      </c>
      <c r="O198" s="26">
        <f t="shared" si="40"/>
        <v>30514.368014</v>
      </c>
    </row>
    <row r="199" spans="1:15" x14ac:dyDescent="0.2">
      <c r="A199" s="33" t="s">
        <v>565</v>
      </c>
      <c r="B199" s="33" t="s">
        <v>566</v>
      </c>
      <c r="C199" s="33" t="s">
        <v>542</v>
      </c>
      <c r="D199" s="26">
        <v>34.64</v>
      </c>
      <c r="E199" s="26">
        <v>0</v>
      </c>
      <c r="F199" s="26">
        <v>0</v>
      </c>
      <c r="G199" s="63">
        <f t="shared" si="38"/>
        <v>34.64</v>
      </c>
      <c r="H199" s="26">
        <v>56.83</v>
      </c>
      <c r="I199" s="26">
        <v>0</v>
      </c>
      <c r="J199" s="26">
        <v>0.09</v>
      </c>
      <c r="K199" s="63">
        <f t="shared" si="39"/>
        <v>56.739999999999995</v>
      </c>
      <c r="L199" s="26">
        <v>36.839421999999999</v>
      </c>
      <c r="M199" s="26">
        <v>0</v>
      </c>
      <c r="N199" s="26">
        <v>0.239928</v>
      </c>
      <c r="O199" s="26">
        <f t="shared" si="40"/>
        <v>36.599494</v>
      </c>
    </row>
    <row r="200" spans="1:15" x14ac:dyDescent="0.2">
      <c r="A200" s="33" t="s">
        <v>567</v>
      </c>
      <c r="B200" s="33" t="s">
        <v>568</v>
      </c>
      <c r="C200" s="33" t="s">
        <v>542</v>
      </c>
      <c r="D200" s="26">
        <v>10.89</v>
      </c>
      <c r="E200" s="26">
        <v>0</v>
      </c>
      <c r="F200" s="26">
        <v>10.89</v>
      </c>
      <c r="G200" s="63">
        <f t="shared" si="38"/>
        <v>0</v>
      </c>
      <c r="H200" s="26">
        <v>36.33</v>
      </c>
      <c r="I200" s="26">
        <v>0</v>
      </c>
      <c r="J200" s="26">
        <v>36.33</v>
      </c>
      <c r="K200" s="63">
        <f t="shared" si="39"/>
        <v>0</v>
      </c>
      <c r="L200" s="26">
        <v>24.660589999999999</v>
      </c>
      <c r="M200" s="26">
        <v>0</v>
      </c>
      <c r="N200" s="26">
        <v>24.619893000000001</v>
      </c>
      <c r="O200" s="26">
        <f t="shared" si="40"/>
        <v>4.0696999999997985E-2</v>
      </c>
    </row>
    <row r="201" spans="1:15" x14ac:dyDescent="0.2">
      <c r="A201" s="33" t="s">
        <v>569</v>
      </c>
      <c r="B201" s="33" t="s">
        <v>570</v>
      </c>
      <c r="C201" s="33" t="s">
        <v>542</v>
      </c>
      <c r="D201" s="26">
        <v>1664.58</v>
      </c>
      <c r="E201" s="26">
        <v>1664.47</v>
      </c>
      <c r="F201" s="26">
        <v>0.08</v>
      </c>
      <c r="G201" s="63">
        <f t="shared" si="38"/>
        <v>2.9999999999899954E-2</v>
      </c>
      <c r="H201" s="26">
        <v>1600.18</v>
      </c>
      <c r="I201" s="26">
        <v>1600.11</v>
      </c>
      <c r="J201" s="26">
        <v>7.0000000000000007E-2</v>
      </c>
      <c r="K201" s="63">
        <f t="shared" si="39"/>
        <v>1.6370238498097933E-13</v>
      </c>
      <c r="L201" s="26">
        <v>1550.8716589999999</v>
      </c>
      <c r="M201" s="26">
        <v>1550.716263</v>
      </c>
      <c r="N201" s="26">
        <v>0.15539600000000001</v>
      </c>
      <c r="O201" s="26">
        <f t="shared" si="40"/>
        <v>-1.1760037388341971E-13</v>
      </c>
    </row>
    <row r="202" spans="1:15" x14ac:dyDescent="0.2">
      <c r="A202" s="33" t="s">
        <v>571</v>
      </c>
      <c r="B202" s="33" t="s">
        <v>572</v>
      </c>
      <c r="C202" s="33" t="s">
        <v>542</v>
      </c>
      <c r="D202" s="26">
        <v>3214.86</v>
      </c>
      <c r="E202" s="26">
        <v>3214.83</v>
      </c>
      <c r="F202" s="26">
        <v>0</v>
      </c>
      <c r="G202" s="63">
        <f t="shared" si="38"/>
        <v>3.0000000000200089E-2</v>
      </c>
      <c r="H202" s="26">
        <v>3403.28</v>
      </c>
      <c r="I202" s="26">
        <v>3403.08</v>
      </c>
      <c r="J202" s="26">
        <v>0</v>
      </c>
      <c r="K202" s="63">
        <f t="shared" si="39"/>
        <v>0.20000000000027285</v>
      </c>
      <c r="L202" s="26">
        <v>2815.7528080000002</v>
      </c>
      <c r="M202" s="26">
        <v>2815.6691089999999</v>
      </c>
      <c r="N202" s="26">
        <v>6.8885000000000002E-2</v>
      </c>
      <c r="O202" s="26">
        <f t="shared" si="40"/>
        <v>1.4814000000251543E-2</v>
      </c>
    </row>
    <row r="203" spans="1:15" x14ac:dyDescent="0.2">
      <c r="A203" s="33" t="s">
        <v>573</v>
      </c>
      <c r="B203" s="33" t="s">
        <v>574</v>
      </c>
      <c r="C203" s="33" t="s">
        <v>542</v>
      </c>
      <c r="D203" s="26">
        <v>9670.34</v>
      </c>
      <c r="E203" s="26">
        <v>0</v>
      </c>
      <c r="F203" s="26">
        <v>27.51</v>
      </c>
      <c r="G203" s="63">
        <f t="shared" si="38"/>
        <v>9642.83</v>
      </c>
      <c r="H203" s="26">
        <v>10147.200000000001</v>
      </c>
      <c r="I203" s="26">
        <v>0</v>
      </c>
      <c r="J203" s="26">
        <v>17.350000000000001</v>
      </c>
      <c r="K203" s="63">
        <f t="shared" si="39"/>
        <v>10129.85</v>
      </c>
      <c r="L203" s="26">
        <v>10819.541955999999</v>
      </c>
      <c r="M203" s="26">
        <v>0</v>
      </c>
      <c r="N203" s="26">
        <v>15.181853</v>
      </c>
      <c r="O203" s="26">
        <f t="shared" si="40"/>
        <v>10804.360102999999</v>
      </c>
    </row>
    <row r="204" spans="1:15" x14ac:dyDescent="0.2">
      <c r="A204" s="33" t="s">
        <v>575</v>
      </c>
      <c r="B204" s="33" t="s">
        <v>576</v>
      </c>
      <c r="C204" s="33" t="s">
        <v>542</v>
      </c>
      <c r="D204" s="26">
        <v>88325.31</v>
      </c>
      <c r="E204" s="26">
        <v>88317.53</v>
      </c>
      <c r="F204" s="26">
        <v>0.14000000000000001</v>
      </c>
      <c r="G204" s="63">
        <f t="shared" si="38"/>
        <v>7.6399999999988362</v>
      </c>
      <c r="H204" s="26">
        <v>93420.87</v>
      </c>
      <c r="I204" s="26">
        <v>93407.83</v>
      </c>
      <c r="J204" s="26">
        <v>0</v>
      </c>
      <c r="K204" s="63">
        <f t="shared" si="39"/>
        <v>13.039999999993597</v>
      </c>
      <c r="L204" s="26">
        <v>94076.721166999996</v>
      </c>
      <c r="M204" s="26">
        <v>94050.299054999996</v>
      </c>
      <c r="N204" s="26">
        <v>0</v>
      </c>
      <c r="O204" s="26">
        <f t="shared" si="40"/>
        <v>26.422112000000197</v>
      </c>
    </row>
    <row r="205" spans="1:15" x14ac:dyDescent="0.2">
      <c r="A205" s="33" t="s">
        <v>577</v>
      </c>
      <c r="B205" s="33" t="s">
        <v>578</v>
      </c>
      <c r="C205" s="33" t="s">
        <v>542</v>
      </c>
      <c r="D205" s="26">
        <v>10419.49</v>
      </c>
      <c r="E205" s="26">
        <v>0</v>
      </c>
      <c r="F205" s="26">
        <v>10267.42</v>
      </c>
      <c r="G205" s="63">
        <f t="shared" si="38"/>
        <v>152.06999999999971</v>
      </c>
      <c r="H205" s="26">
        <v>9962.1200000000008</v>
      </c>
      <c r="I205" s="26">
        <v>0</v>
      </c>
      <c r="J205" s="26">
        <v>9832.16</v>
      </c>
      <c r="K205" s="63">
        <f t="shared" si="39"/>
        <v>129.96000000000095</v>
      </c>
      <c r="L205" s="26">
        <v>9608.1814900000008</v>
      </c>
      <c r="M205" s="26">
        <v>0</v>
      </c>
      <c r="N205" s="26">
        <v>9524.4786449999992</v>
      </c>
      <c r="O205" s="26">
        <f t="shared" si="40"/>
        <v>83.702845000001616</v>
      </c>
    </row>
    <row r="206" spans="1:15" x14ac:dyDescent="0.2">
      <c r="A206" s="33" t="s">
        <v>579</v>
      </c>
      <c r="B206" s="33" t="s">
        <v>580</v>
      </c>
      <c r="C206" s="33" t="s">
        <v>542</v>
      </c>
      <c r="D206" s="26">
        <v>67912.86</v>
      </c>
      <c r="E206" s="26">
        <v>0</v>
      </c>
      <c r="F206" s="26">
        <v>196.48</v>
      </c>
      <c r="G206" s="63">
        <f t="shared" si="38"/>
        <v>67716.38</v>
      </c>
      <c r="H206" s="26">
        <v>76835.48</v>
      </c>
      <c r="I206" s="26">
        <v>0</v>
      </c>
      <c r="J206" s="26">
        <v>167.99</v>
      </c>
      <c r="K206" s="63">
        <f t="shared" si="39"/>
        <v>76667.489999999991</v>
      </c>
      <c r="L206" s="26">
        <v>83034.611281000005</v>
      </c>
      <c r="M206" s="26">
        <v>0</v>
      </c>
      <c r="N206" s="26">
        <v>281.19786299999998</v>
      </c>
      <c r="O206" s="26">
        <f t="shared" si="40"/>
        <v>82753.413418000011</v>
      </c>
    </row>
    <row r="207" spans="1:15" x14ac:dyDescent="0.2">
      <c r="A207" s="33" t="s">
        <v>581</v>
      </c>
      <c r="B207" s="33" t="s">
        <v>582</v>
      </c>
      <c r="C207" s="33" t="s">
        <v>542</v>
      </c>
      <c r="D207" s="26">
        <v>0</v>
      </c>
      <c r="E207" s="26">
        <v>0</v>
      </c>
      <c r="F207" s="26">
        <v>0</v>
      </c>
      <c r="G207" s="63">
        <f t="shared" si="38"/>
        <v>0</v>
      </c>
      <c r="H207" s="26">
        <v>0.97</v>
      </c>
      <c r="I207" s="26">
        <v>0</v>
      </c>
      <c r="J207" s="26">
        <v>0.97</v>
      </c>
      <c r="K207" s="63">
        <f t="shared" si="39"/>
        <v>0</v>
      </c>
      <c r="L207" s="26">
        <v>0</v>
      </c>
      <c r="M207" s="26">
        <v>0</v>
      </c>
      <c r="N207" s="26">
        <v>0</v>
      </c>
      <c r="O207" s="26">
        <f t="shared" si="40"/>
        <v>0</v>
      </c>
    </row>
    <row r="208" spans="1:15" x14ac:dyDescent="0.2">
      <c r="A208" s="33" t="s">
        <v>583</v>
      </c>
      <c r="B208" s="33" t="s">
        <v>584</v>
      </c>
      <c r="C208" s="33" t="s">
        <v>542</v>
      </c>
      <c r="D208" s="26">
        <v>0.14000000000000001</v>
      </c>
      <c r="E208" s="26">
        <v>0</v>
      </c>
      <c r="F208" s="26">
        <v>0.14000000000000001</v>
      </c>
      <c r="G208" s="63">
        <f t="shared" si="38"/>
        <v>0</v>
      </c>
      <c r="H208" s="26">
        <v>0.13</v>
      </c>
      <c r="I208" s="26">
        <v>0</v>
      </c>
      <c r="J208" s="26">
        <v>0.13</v>
      </c>
      <c r="K208" s="63">
        <f t="shared" si="39"/>
        <v>0</v>
      </c>
      <c r="L208" s="26">
        <v>0.15962499999999999</v>
      </c>
      <c r="M208" s="26">
        <v>0</v>
      </c>
      <c r="N208" s="26">
        <v>0.15962499999999999</v>
      </c>
      <c r="O208" s="26">
        <f t="shared" si="40"/>
        <v>0</v>
      </c>
    </row>
    <row r="209" spans="1:15" x14ac:dyDescent="0.2">
      <c r="A209" s="33" t="s">
        <v>585</v>
      </c>
      <c r="B209" s="33" t="s">
        <v>586</v>
      </c>
      <c r="C209" s="33" t="s">
        <v>542</v>
      </c>
      <c r="D209" s="26">
        <v>27.11</v>
      </c>
      <c r="E209" s="26">
        <v>27.08</v>
      </c>
      <c r="F209" s="26">
        <v>0</v>
      </c>
      <c r="G209" s="63">
        <f t="shared" si="38"/>
        <v>3.0000000000001137E-2</v>
      </c>
      <c r="H209" s="26">
        <v>21.95</v>
      </c>
      <c r="I209" s="26">
        <v>21.84</v>
      </c>
      <c r="J209" s="26">
        <v>0.11</v>
      </c>
      <c r="K209" s="63">
        <f t="shared" si="39"/>
        <v>-5.6898930012039273E-16</v>
      </c>
      <c r="L209" s="26">
        <v>2.937729</v>
      </c>
      <c r="M209" s="26">
        <v>2.9165359999999998</v>
      </c>
      <c r="N209" s="26">
        <v>0</v>
      </c>
      <c r="O209" s="26">
        <f t="shared" si="40"/>
        <v>2.1193000000000239E-2</v>
      </c>
    </row>
    <row r="210" spans="1:15" x14ac:dyDescent="0.2">
      <c r="A210" s="33" t="s">
        <v>587</v>
      </c>
      <c r="B210" s="33" t="s">
        <v>588</v>
      </c>
      <c r="C210" s="33" t="s">
        <v>542</v>
      </c>
      <c r="D210" s="26">
        <v>3266.95</v>
      </c>
      <c r="E210" s="26">
        <v>3266.92</v>
      </c>
      <c r="F210" s="26">
        <v>0</v>
      </c>
      <c r="G210" s="63">
        <f t="shared" si="38"/>
        <v>2.9999999999745341E-2</v>
      </c>
      <c r="H210" s="26">
        <v>4239.53</v>
      </c>
      <c r="I210" s="26">
        <v>4239.5200000000004</v>
      </c>
      <c r="J210" s="26">
        <v>0</v>
      </c>
      <c r="K210" s="63">
        <f t="shared" si="39"/>
        <v>9.999999999308784E-3</v>
      </c>
      <c r="L210" s="26">
        <v>8189.8446169999997</v>
      </c>
      <c r="M210" s="26">
        <v>8189.4855619999998</v>
      </c>
      <c r="N210" s="26">
        <v>0.35905500000000001</v>
      </c>
      <c r="O210" s="26">
        <f t="shared" si="40"/>
        <v>-1.0158540675320182E-13</v>
      </c>
    </row>
    <row r="211" spans="1:15" x14ac:dyDescent="0.2">
      <c r="A211" s="33" t="s">
        <v>589</v>
      </c>
      <c r="B211" s="33" t="s">
        <v>590</v>
      </c>
      <c r="C211" s="33" t="s">
        <v>542</v>
      </c>
      <c r="D211" s="26">
        <v>300.58999999999997</v>
      </c>
      <c r="E211" s="26">
        <v>300.58999999999997</v>
      </c>
      <c r="F211" s="26">
        <v>0</v>
      </c>
      <c r="G211" s="63">
        <f t="shared" si="38"/>
        <v>0</v>
      </c>
      <c r="H211" s="26">
        <v>1038.78</v>
      </c>
      <c r="I211" s="26">
        <v>1038.78</v>
      </c>
      <c r="J211" s="26">
        <v>0</v>
      </c>
      <c r="K211" s="63">
        <f t="shared" si="39"/>
        <v>0</v>
      </c>
      <c r="L211" s="26">
        <v>838.42545399999995</v>
      </c>
      <c r="M211" s="26">
        <v>838.42545399999995</v>
      </c>
      <c r="N211" s="26">
        <v>0</v>
      </c>
      <c r="O211" s="26">
        <f t="shared" si="40"/>
        <v>0</v>
      </c>
    </row>
    <row r="212" spans="1:15" x14ac:dyDescent="0.2">
      <c r="A212" s="33" t="s">
        <v>591</v>
      </c>
      <c r="B212" s="33" t="s">
        <v>592</v>
      </c>
      <c r="C212" s="33" t="s">
        <v>542</v>
      </c>
      <c r="D212" s="26">
        <v>174.47</v>
      </c>
      <c r="E212" s="26">
        <v>0</v>
      </c>
      <c r="F212" s="26">
        <v>0</v>
      </c>
      <c r="G212" s="63">
        <f t="shared" si="38"/>
        <v>174.47</v>
      </c>
      <c r="H212" s="26">
        <v>318.82</v>
      </c>
      <c r="I212" s="26">
        <v>0</v>
      </c>
      <c r="J212" s="26">
        <v>0</v>
      </c>
      <c r="K212" s="63">
        <f t="shared" si="39"/>
        <v>318.82</v>
      </c>
      <c r="L212" s="26">
        <v>351.93826899999999</v>
      </c>
      <c r="M212" s="26">
        <v>0</v>
      </c>
      <c r="N212" s="26">
        <v>0</v>
      </c>
      <c r="O212" s="26">
        <f t="shared" si="40"/>
        <v>351.93826899999999</v>
      </c>
    </row>
    <row r="213" spans="1:15" x14ac:dyDescent="0.2">
      <c r="A213" s="33" t="s">
        <v>593</v>
      </c>
      <c r="B213" s="33" t="s">
        <v>594</v>
      </c>
      <c r="C213" s="33" t="s">
        <v>542</v>
      </c>
      <c r="D213" s="26">
        <v>260.49</v>
      </c>
      <c r="E213" s="26">
        <v>0</v>
      </c>
      <c r="F213" s="26">
        <v>0</v>
      </c>
      <c r="G213" s="63">
        <f t="shared" si="38"/>
        <v>260.49</v>
      </c>
      <c r="H213" s="26">
        <v>230.85</v>
      </c>
      <c r="I213" s="26">
        <v>0</v>
      </c>
      <c r="J213" s="26">
        <v>0</v>
      </c>
      <c r="K213" s="63">
        <f t="shared" si="39"/>
        <v>230.85</v>
      </c>
      <c r="L213" s="26">
        <v>219.95816199999999</v>
      </c>
      <c r="M213" s="26">
        <v>0</v>
      </c>
      <c r="N213" s="26">
        <v>0</v>
      </c>
      <c r="O213" s="26">
        <f t="shared" si="40"/>
        <v>219.95816199999999</v>
      </c>
    </row>
    <row r="214" spans="1:15" x14ac:dyDescent="0.2">
      <c r="A214" s="33" t="s">
        <v>595</v>
      </c>
      <c r="B214" s="33" t="s">
        <v>596</v>
      </c>
      <c r="C214" s="33" t="s">
        <v>542</v>
      </c>
      <c r="D214" s="26">
        <v>89.55</v>
      </c>
      <c r="E214" s="26">
        <v>0</v>
      </c>
      <c r="F214" s="26">
        <v>0</v>
      </c>
      <c r="G214" s="63">
        <f t="shared" si="38"/>
        <v>89.55</v>
      </c>
      <c r="H214" s="26">
        <v>66.33</v>
      </c>
      <c r="I214" s="26">
        <v>0</v>
      </c>
      <c r="J214" s="26">
        <v>0</v>
      </c>
      <c r="K214" s="63">
        <f t="shared" si="39"/>
        <v>66.33</v>
      </c>
      <c r="L214" s="26">
        <v>57.611072</v>
      </c>
      <c r="M214" s="26">
        <v>0</v>
      </c>
      <c r="N214" s="26">
        <v>0</v>
      </c>
      <c r="O214" s="26">
        <f t="shared" si="40"/>
        <v>57.611072</v>
      </c>
    </row>
    <row r="215" spans="1:15" x14ac:dyDescent="0.2">
      <c r="A215" s="33" t="s">
        <v>597</v>
      </c>
      <c r="B215" s="33" t="s">
        <v>598</v>
      </c>
      <c r="C215" s="33" t="s">
        <v>542</v>
      </c>
      <c r="D215" s="26">
        <v>48.5</v>
      </c>
      <c r="E215" s="26">
        <v>0</v>
      </c>
      <c r="F215" s="26">
        <v>0</v>
      </c>
      <c r="G215" s="63">
        <f t="shared" si="38"/>
        <v>48.5</v>
      </c>
      <c r="H215" s="26">
        <v>49.13</v>
      </c>
      <c r="I215" s="26">
        <v>0</v>
      </c>
      <c r="J215" s="26">
        <v>0</v>
      </c>
      <c r="K215" s="63">
        <f t="shared" si="39"/>
        <v>49.13</v>
      </c>
      <c r="L215" s="26">
        <v>68.699922000000001</v>
      </c>
      <c r="M215" s="26">
        <v>0</v>
      </c>
      <c r="N215" s="26">
        <v>0</v>
      </c>
      <c r="O215" s="26">
        <f t="shared" si="40"/>
        <v>68.699922000000001</v>
      </c>
    </row>
    <row r="216" spans="1:15" x14ac:dyDescent="0.2">
      <c r="A216" s="33" t="s">
        <v>599</v>
      </c>
      <c r="B216" s="33" t="s">
        <v>600</v>
      </c>
      <c r="C216" s="33" t="s">
        <v>542</v>
      </c>
      <c r="D216" s="26">
        <v>112.5</v>
      </c>
      <c r="E216" s="26">
        <v>112.5</v>
      </c>
      <c r="F216" s="26">
        <v>0</v>
      </c>
      <c r="G216" s="63">
        <f t="shared" si="38"/>
        <v>0</v>
      </c>
      <c r="H216" s="26">
        <v>39.6</v>
      </c>
      <c r="I216" s="26">
        <v>38.96</v>
      </c>
      <c r="J216" s="26">
        <v>0.64</v>
      </c>
      <c r="K216" s="63">
        <f t="shared" si="39"/>
        <v>0</v>
      </c>
      <c r="L216" s="26">
        <v>2.752103</v>
      </c>
      <c r="M216" s="26">
        <v>2.7037659999999999</v>
      </c>
      <c r="N216" s="26">
        <v>0</v>
      </c>
      <c r="O216" s="26">
        <f t="shared" si="40"/>
        <v>4.8337000000000074E-2</v>
      </c>
    </row>
    <row r="217" spans="1:15" x14ac:dyDescent="0.2">
      <c r="A217" s="33" t="s">
        <v>601</v>
      </c>
      <c r="B217" s="33" t="s">
        <v>602</v>
      </c>
      <c r="C217" s="33" t="s">
        <v>542</v>
      </c>
      <c r="D217" s="26">
        <v>366.02</v>
      </c>
      <c r="E217" s="26">
        <v>0</v>
      </c>
      <c r="F217" s="26">
        <v>315.38</v>
      </c>
      <c r="G217" s="63">
        <f t="shared" si="38"/>
        <v>50.639999999999986</v>
      </c>
      <c r="H217" s="26">
        <v>331.45</v>
      </c>
      <c r="I217" s="26">
        <v>0</v>
      </c>
      <c r="J217" s="26">
        <v>327.96</v>
      </c>
      <c r="K217" s="63">
        <f t="shared" si="39"/>
        <v>3.4900000000000091</v>
      </c>
      <c r="L217" s="26">
        <v>593.71286099999998</v>
      </c>
      <c r="M217" s="26">
        <v>0</v>
      </c>
      <c r="N217" s="26">
        <v>471.00000299999999</v>
      </c>
      <c r="O217" s="26">
        <f t="shared" si="40"/>
        <v>122.71285799999998</v>
      </c>
    </row>
    <row r="218" spans="1:15" x14ac:dyDescent="0.2">
      <c r="A218" s="33" t="s">
        <v>603</v>
      </c>
      <c r="B218" s="33" t="s">
        <v>604</v>
      </c>
      <c r="C218" s="33" t="s">
        <v>542</v>
      </c>
      <c r="D218" s="26">
        <v>13.57</v>
      </c>
      <c r="E218" s="26">
        <v>0</v>
      </c>
      <c r="F218" s="26">
        <v>13.57</v>
      </c>
      <c r="G218" s="63">
        <f t="shared" si="38"/>
        <v>0</v>
      </c>
      <c r="H218" s="26">
        <v>0.1</v>
      </c>
      <c r="I218" s="26">
        <v>0</v>
      </c>
      <c r="J218" s="26">
        <v>0</v>
      </c>
      <c r="K218" s="63">
        <f t="shared" si="39"/>
        <v>0.1</v>
      </c>
      <c r="L218" s="26">
        <v>0.404053</v>
      </c>
      <c r="M218" s="26">
        <v>0</v>
      </c>
      <c r="N218" s="26">
        <v>0.404053</v>
      </c>
      <c r="O218" s="26">
        <f t="shared" si="40"/>
        <v>0</v>
      </c>
    </row>
    <row r="219" spans="1:15" x14ac:dyDescent="0.2">
      <c r="A219" s="33" t="s">
        <v>605</v>
      </c>
      <c r="B219" s="33" t="s">
        <v>606</v>
      </c>
      <c r="C219" s="33" t="s">
        <v>542</v>
      </c>
      <c r="D219" s="26">
        <v>5531.85</v>
      </c>
      <c r="E219" s="26">
        <v>5516.33</v>
      </c>
      <c r="F219" s="26">
        <v>15.52</v>
      </c>
      <c r="G219" s="63">
        <f t="shared" si="38"/>
        <v>4.3698378249246161E-13</v>
      </c>
      <c r="H219" s="26">
        <v>7020.76</v>
      </c>
      <c r="I219" s="26">
        <v>6983.23</v>
      </c>
      <c r="J219" s="26">
        <v>37.520000000000003</v>
      </c>
      <c r="K219" s="63">
        <f t="shared" si="39"/>
        <v>1.000000000065171E-2</v>
      </c>
      <c r="L219" s="26">
        <v>9700.8297020000009</v>
      </c>
      <c r="M219" s="26">
        <v>9699.9308799999999</v>
      </c>
      <c r="N219" s="26">
        <v>0.88320200000000004</v>
      </c>
      <c r="O219" s="26">
        <f t="shared" si="40"/>
        <v>1.5620000001018708E-2</v>
      </c>
    </row>
    <row r="220" spans="1:15" x14ac:dyDescent="0.2">
      <c r="A220" s="33" t="s">
        <v>607</v>
      </c>
      <c r="B220" s="33" t="s">
        <v>608</v>
      </c>
      <c r="C220" s="33" t="s">
        <v>542</v>
      </c>
      <c r="D220" s="26">
        <v>0.06</v>
      </c>
      <c r="E220" s="26">
        <v>0</v>
      </c>
      <c r="F220" s="26">
        <v>0.06</v>
      </c>
      <c r="G220" s="63">
        <f t="shared" si="38"/>
        <v>0</v>
      </c>
      <c r="H220" s="26">
        <v>1.82</v>
      </c>
      <c r="I220" s="26">
        <v>0</v>
      </c>
      <c r="J220" s="26">
        <v>1.82</v>
      </c>
      <c r="K220" s="63">
        <f t="shared" si="39"/>
        <v>0</v>
      </c>
      <c r="L220" s="26">
        <v>0.49811</v>
      </c>
      <c r="M220" s="26">
        <v>0</v>
      </c>
      <c r="N220" s="26">
        <v>0.49811</v>
      </c>
      <c r="O220" s="26">
        <f t="shared" si="40"/>
        <v>0</v>
      </c>
    </row>
    <row r="221" spans="1:15" x14ac:dyDescent="0.2">
      <c r="A221" s="33" t="s">
        <v>404</v>
      </c>
      <c r="B221" s="67" t="s">
        <v>405</v>
      </c>
      <c r="D221" s="26">
        <v>1480665.2000000014</v>
      </c>
      <c r="E221" s="26">
        <v>570285.65</v>
      </c>
      <c r="F221" s="26">
        <v>424265.21</v>
      </c>
      <c r="G221" s="63">
        <f t="shared" si="38"/>
        <v>486114.34000000131</v>
      </c>
      <c r="H221" s="26">
        <v>1547137.4900000016</v>
      </c>
      <c r="I221" s="26">
        <v>592122.09</v>
      </c>
      <c r="J221" s="26">
        <v>426888.41</v>
      </c>
      <c r="K221" s="63">
        <f t="shared" si="39"/>
        <v>528126.99000000162</v>
      </c>
      <c r="L221" s="26">
        <v>1578892.8693940011</v>
      </c>
      <c r="M221" s="26">
        <v>597749.118931</v>
      </c>
      <c r="N221" s="26">
        <v>430908.21012</v>
      </c>
      <c r="O221" s="26">
        <f t="shared" si="40"/>
        <v>550235.54034300102</v>
      </c>
    </row>
    <row r="222" spans="1:15" x14ac:dyDescent="0.2">
      <c r="B222" s="67" t="s">
        <v>66</v>
      </c>
      <c r="D222" s="26">
        <f>SUM(D122:D129)</f>
        <v>10469.07</v>
      </c>
      <c r="E222" s="26">
        <f t="shared" ref="E222:K222" si="41">SUM(E122:E129)</f>
        <v>0</v>
      </c>
      <c r="F222" s="26">
        <f t="shared" si="41"/>
        <v>737.3</v>
      </c>
      <c r="G222" s="63">
        <f t="shared" si="41"/>
        <v>9731.77</v>
      </c>
      <c r="H222" s="26">
        <f t="shared" si="41"/>
        <v>12044.929999999997</v>
      </c>
      <c r="I222" s="26">
        <f t="shared" si="41"/>
        <v>0</v>
      </c>
      <c r="J222" s="26">
        <f t="shared" si="41"/>
        <v>922.61999999999989</v>
      </c>
      <c r="K222" s="63">
        <f t="shared" si="41"/>
        <v>11122.31</v>
      </c>
      <c r="L222" s="26">
        <f t="shared" ref="L222:O222" si="42">SUM(L122:L129)</f>
        <v>13901.961264000001</v>
      </c>
      <c r="M222" s="26">
        <f t="shared" si="42"/>
        <v>0</v>
      </c>
      <c r="N222" s="26">
        <f t="shared" si="42"/>
        <v>1079.713473</v>
      </c>
      <c r="O222" s="26">
        <f t="shared" si="42"/>
        <v>12822.247791000002</v>
      </c>
    </row>
    <row r="223" spans="1:15" x14ac:dyDescent="0.2">
      <c r="B223" s="67" t="s">
        <v>68</v>
      </c>
      <c r="D223" s="26">
        <f>SUM(D130:D182)</f>
        <v>189207.25000000006</v>
      </c>
      <c r="E223" s="26">
        <f t="shared" ref="E223:K223" si="43">SUM(E130:E182)</f>
        <v>102295.54</v>
      </c>
      <c r="F223" s="26">
        <f t="shared" si="43"/>
        <v>68156.549999999974</v>
      </c>
      <c r="G223" s="63">
        <f t="shared" si="43"/>
        <v>18755.159999999993</v>
      </c>
      <c r="H223" s="26">
        <f t="shared" si="43"/>
        <v>191373.16000000003</v>
      </c>
      <c r="I223" s="26">
        <f t="shared" si="43"/>
        <v>103073.68</v>
      </c>
      <c r="J223" s="26">
        <f t="shared" si="43"/>
        <v>68120.740000000005</v>
      </c>
      <c r="K223" s="63">
        <f t="shared" si="43"/>
        <v>20178.739999999991</v>
      </c>
      <c r="L223" s="26">
        <f t="shared" ref="L223:O223" si="44">SUM(L130:L182)</f>
        <v>201252.22145799999</v>
      </c>
      <c r="M223" s="26">
        <f t="shared" si="44"/>
        <v>106540.32537000001</v>
      </c>
      <c r="N223" s="26">
        <f t="shared" si="44"/>
        <v>71741.556495000012</v>
      </c>
      <c r="O223" s="26">
        <f t="shared" si="44"/>
        <v>22970.339593000001</v>
      </c>
    </row>
    <row r="224" spans="1:15" x14ac:dyDescent="0.2">
      <c r="B224" s="67" t="s">
        <v>69</v>
      </c>
      <c r="D224" s="26">
        <f>SUM(D183:D186)</f>
        <v>7606.8499999999995</v>
      </c>
      <c r="E224" s="26">
        <f t="shared" ref="E224:K224" si="45">SUM(E183:E186)</f>
        <v>0</v>
      </c>
      <c r="F224" s="26">
        <f t="shared" si="45"/>
        <v>22.47</v>
      </c>
      <c r="G224" s="63">
        <f t="shared" si="45"/>
        <v>7584.38</v>
      </c>
      <c r="H224" s="26">
        <f t="shared" si="45"/>
        <v>8166.9699999999993</v>
      </c>
      <c r="I224" s="26">
        <f t="shared" si="45"/>
        <v>0</v>
      </c>
      <c r="J224" s="26">
        <f t="shared" si="45"/>
        <v>18.28</v>
      </c>
      <c r="K224" s="63">
        <f t="shared" si="45"/>
        <v>8148.6900000000005</v>
      </c>
      <c r="L224" s="26">
        <f t="shared" ref="L224:O224" si="46">SUM(L183:L186)</f>
        <v>8713.813134</v>
      </c>
      <c r="M224" s="26">
        <f t="shared" si="46"/>
        <v>0</v>
      </c>
      <c r="N224" s="26">
        <f t="shared" si="46"/>
        <v>13.347510999999999</v>
      </c>
      <c r="O224" s="26">
        <f t="shared" si="46"/>
        <v>8700.4656230000001</v>
      </c>
    </row>
    <row r="225" spans="1:15" x14ac:dyDescent="0.2">
      <c r="B225" s="67" t="s">
        <v>70</v>
      </c>
      <c r="D225" s="26">
        <f>SUM(D187:D220)</f>
        <v>271369.23</v>
      </c>
      <c r="E225" s="26">
        <f t="shared" ref="E225:K225" si="47">SUM(E187:E220)</f>
        <v>120051.97</v>
      </c>
      <c r="F225" s="26">
        <f t="shared" si="47"/>
        <v>28753.620000000003</v>
      </c>
      <c r="G225" s="63">
        <f t="shared" si="47"/>
        <v>122563.64</v>
      </c>
      <c r="H225" s="26">
        <f t="shared" si="47"/>
        <v>292337.78999999998</v>
      </c>
      <c r="I225" s="26">
        <f t="shared" si="47"/>
        <v>127417.95</v>
      </c>
      <c r="J225" s="26">
        <f t="shared" si="47"/>
        <v>29450.840000000004</v>
      </c>
      <c r="K225" s="63">
        <f t="shared" si="47"/>
        <v>135469</v>
      </c>
      <c r="L225" s="26">
        <f t="shared" ref="L225:O225" si="48">SUM(L187:L220)</f>
        <v>305784.32778499991</v>
      </c>
      <c r="M225" s="26">
        <f t="shared" si="48"/>
        <v>134213.58725300001</v>
      </c>
      <c r="N225" s="26">
        <f t="shared" si="48"/>
        <v>28460.667906999992</v>
      </c>
      <c r="O225" s="26">
        <f t="shared" si="48"/>
        <v>143110.072625</v>
      </c>
    </row>
    <row r="226" spans="1:15" x14ac:dyDescent="0.2">
      <c r="B226" s="67" t="s">
        <v>71</v>
      </c>
      <c r="D226" s="26">
        <f>SUM(D222:D225)</f>
        <v>478652.4</v>
      </c>
      <c r="E226" s="26">
        <f t="shared" ref="E226:K226" si="49">SUM(E222:E225)</f>
        <v>222347.51</v>
      </c>
      <c r="F226" s="26">
        <f t="shared" si="49"/>
        <v>97669.939999999973</v>
      </c>
      <c r="G226" s="63">
        <f t="shared" si="49"/>
        <v>158634.94999999998</v>
      </c>
      <c r="H226" s="26">
        <f t="shared" si="49"/>
        <v>503922.85</v>
      </c>
      <c r="I226" s="26">
        <f t="shared" si="49"/>
        <v>230491.63</v>
      </c>
      <c r="J226" s="26">
        <f t="shared" si="49"/>
        <v>98512.48000000001</v>
      </c>
      <c r="K226" s="63">
        <f t="shared" si="49"/>
        <v>174918.74</v>
      </c>
      <c r="L226" s="26">
        <f t="shared" ref="L226:O226" si="50">SUM(L222:L225)</f>
        <v>529652.32364099985</v>
      </c>
      <c r="M226" s="26">
        <f t="shared" si="50"/>
        <v>240753.91262300001</v>
      </c>
      <c r="N226" s="26">
        <f t="shared" si="50"/>
        <v>101295.285386</v>
      </c>
      <c r="O226" s="26">
        <f t="shared" si="50"/>
        <v>187603.12563199998</v>
      </c>
    </row>
    <row r="227" spans="1:15" x14ac:dyDescent="0.2">
      <c r="B227" s="67" t="s">
        <v>72</v>
      </c>
      <c r="D227" s="26">
        <f>D221-D226</f>
        <v>1002012.8000000013</v>
      </c>
      <c r="E227" s="26">
        <f t="shared" ref="E227:K227" si="51">E221-E226</f>
        <v>347938.14</v>
      </c>
      <c r="F227" s="26">
        <f t="shared" si="51"/>
        <v>326595.27</v>
      </c>
      <c r="G227" s="63">
        <f t="shared" si="51"/>
        <v>327479.39000000129</v>
      </c>
      <c r="H227" s="26">
        <f t="shared" si="51"/>
        <v>1043214.6400000016</v>
      </c>
      <c r="I227" s="26">
        <f t="shared" si="51"/>
        <v>361630.45999999996</v>
      </c>
      <c r="J227" s="26">
        <f t="shared" si="51"/>
        <v>328375.92999999993</v>
      </c>
      <c r="K227" s="63">
        <f t="shared" si="51"/>
        <v>353208.25000000163</v>
      </c>
      <c r="L227" s="26">
        <f t="shared" ref="L227:O227" si="52">L221-L226</f>
        <v>1049240.5457530012</v>
      </c>
      <c r="M227" s="26">
        <f t="shared" si="52"/>
        <v>356995.20630800002</v>
      </c>
      <c r="N227" s="26">
        <f t="shared" si="52"/>
        <v>329612.924734</v>
      </c>
      <c r="O227" s="26">
        <f t="shared" si="52"/>
        <v>362632.41471100104</v>
      </c>
    </row>
    <row r="228" spans="1:15" x14ac:dyDescent="0.2">
      <c r="B228" s="67" t="s">
        <v>609</v>
      </c>
      <c r="D228" s="26">
        <f>SUM(D122:D125)+SUM(D127:D129)</f>
        <v>9770.66</v>
      </c>
      <c r="E228" s="26">
        <f t="shared" ref="E228:K228" si="53">SUM(E122:E125)+SUM(E127:E129)</f>
        <v>0</v>
      </c>
      <c r="F228" s="26">
        <f t="shared" si="53"/>
        <v>83.4</v>
      </c>
      <c r="G228" s="63">
        <f t="shared" si="53"/>
        <v>9687.26</v>
      </c>
      <c r="H228" s="26">
        <f t="shared" si="53"/>
        <v>11103.359999999999</v>
      </c>
      <c r="I228" s="26">
        <f t="shared" si="53"/>
        <v>0</v>
      </c>
      <c r="J228" s="26">
        <f t="shared" si="53"/>
        <v>97.01</v>
      </c>
      <c r="K228" s="63">
        <f t="shared" si="53"/>
        <v>11006.349999999999</v>
      </c>
      <c r="L228" s="26">
        <f t="shared" ref="L228:O228" si="54">SUM(L122:L125)+SUM(L127:L129)</f>
        <v>12837.248662</v>
      </c>
      <c r="M228" s="26">
        <f t="shared" si="54"/>
        <v>0</v>
      </c>
      <c r="N228" s="26">
        <f t="shared" si="54"/>
        <v>139.34456700000001</v>
      </c>
      <c r="O228" s="26">
        <f t="shared" si="54"/>
        <v>12697.904095</v>
      </c>
    </row>
    <row r="229" spans="1:15" x14ac:dyDescent="0.2">
      <c r="B229" s="67" t="s">
        <v>610</v>
      </c>
      <c r="D229" s="26">
        <f>SUM(D133:D135)+D160+D168+D174+D177</f>
        <v>18558.739999999998</v>
      </c>
      <c r="E229" s="26">
        <f t="shared" ref="E229:K229" si="55">SUM(E133:E135)+E160+E168+E174+E177</f>
        <v>106.55</v>
      </c>
      <c r="F229" s="26">
        <f t="shared" si="55"/>
        <v>523.75</v>
      </c>
      <c r="G229" s="63">
        <f t="shared" si="55"/>
        <v>17928.439999999995</v>
      </c>
      <c r="H229" s="26">
        <f t="shared" si="55"/>
        <v>19896.250000000004</v>
      </c>
      <c r="I229" s="26">
        <f t="shared" si="55"/>
        <v>258.92</v>
      </c>
      <c r="J229" s="26">
        <f t="shared" si="55"/>
        <v>675.48</v>
      </c>
      <c r="K229" s="63">
        <f t="shared" si="55"/>
        <v>18961.850000000002</v>
      </c>
      <c r="L229" s="26">
        <f t="shared" ref="L229:O229" si="56">SUM(L133:L135)+L160+L168+L174+L177</f>
        <v>20630.586835999999</v>
      </c>
      <c r="M229" s="26">
        <f t="shared" si="56"/>
        <v>115.41617100000001</v>
      </c>
      <c r="N229" s="26">
        <f t="shared" si="56"/>
        <v>812.19981900000005</v>
      </c>
      <c r="O229" s="26">
        <f t="shared" si="56"/>
        <v>19702.970846</v>
      </c>
    </row>
    <row r="230" spans="1:15" x14ac:dyDescent="0.2">
      <c r="B230" s="67" t="s">
        <v>611</v>
      </c>
      <c r="D230" s="26">
        <f>SUM(D184:D186)</f>
        <v>7532.86</v>
      </c>
      <c r="E230" s="26">
        <f t="shared" ref="E230:K230" si="57">SUM(E184:E186)</f>
        <v>0</v>
      </c>
      <c r="F230" s="26">
        <f t="shared" si="57"/>
        <v>0</v>
      </c>
      <c r="G230" s="63">
        <f t="shared" si="57"/>
        <v>7532.86</v>
      </c>
      <c r="H230" s="26">
        <f t="shared" si="57"/>
        <v>8150.78</v>
      </c>
      <c r="I230" s="26">
        <f t="shared" si="57"/>
        <v>0</v>
      </c>
      <c r="J230" s="26">
        <f t="shared" si="57"/>
        <v>2.1</v>
      </c>
      <c r="K230" s="63">
        <f t="shared" si="57"/>
        <v>8148.68</v>
      </c>
      <c r="L230" s="26">
        <f t="shared" ref="L230:O230" si="58">SUM(L184:L186)</f>
        <v>8701.7607690000004</v>
      </c>
      <c r="M230" s="26">
        <f t="shared" si="58"/>
        <v>0</v>
      </c>
      <c r="N230" s="26">
        <f t="shared" si="58"/>
        <v>1.7951460000000001</v>
      </c>
      <c r="O230" s="26">
        <f t="shared" si="58"/>
        <v>8699.9656230000001</v>
      </c>
    </row>
    <row r="231" spans="1:15" x14ac:dyDescent="0.2">
      <c r="B231" s="67" t="s">
        <v>612</v>
      </c>
      <c r="D231" s="26">
        <f>D191+SUM(D195:D199)+D203+D206+SUM(D212:D215)+D220</f>
        <v>122852.78</v>
      </c>
      <c r="E231" s="26">
        <f t="shared" ref="E231:K231" si="59">E191+SUM(E195:E199)+E203+E206+SUM(E212:E215)+E220</f>
        <v>343</v>
      </c>
      <c r="F231" s="26">
        <f t="shared" si="59"/>
        <v>510.13000000000005</v>
      </c>
      <c r="G231" s="63">
        <f t="shared" si="59"/>
        <v>121999.65000000001</v>
      </c>
      <c r="H231" s="26">
        <f t="shared" si="59"/>
        <v>135634.72000000003</v>
      </c>
      <c r="I231" s="26">
        <f t="shared" si="59"/>
        <v>96.3</v>
      </c>
      <c r="J231" s="26">
        <f t="shared" si="59"/>
        <v>449.45000000000005</v>
      </c>
      <c r="K231" s="63">
        <f t="shared" si="59"/>
        <v>135088.97</v>
      </c>
      <c r="L231" s="26">
        <f t="shared" ref="L231:O231" si="60">L191+SUM(L195:L199)+L203+L206+SUM(L212:L215)+L220</f>
        <v>143401.28895399999</v>
      </c>
      <c r="M231" s="26">
        <f t="shared" si="60"/>
        <v>197.16119699999999</v>
      </c>
      <c r="N231" s="26">
        <f t="shared" si="60"/>
        <v>647.49012100000004</v>
      </c>
      <c r="O231" s="26">
        <f t="shared" si="60"/>
        <v>142556.63763600003</v>
      </c>
    </row>
    <row r="232" spans="1:15" x14ac:dyDescent="0.2">
      <c r="B232" s="67" t="s">
        <v>613</v>
      </c>
      <c r="D232" s="26">
        <f>SUM(D228:D231)</f>
        <v>158715.03999999998</v>
      </c>
      <c r="E232" s="26">
        <f t="shared" ref="E232:K232" si="61">SUM(E228:E231)</f>
        <v>449.55</v>
      </c>
      <c r="F232" s="26">
        <f t="shared" si="61"/>
        <v>1117.28</v>
      </c>
      <c r="G232" s="63">
        <f t="shared" si="61"/>
        <v>157148.21000000002</v>
      </c>
      <c r="H232" s="26">
        <f t="shared" si="61"/>
        <v>174785.11000000004</v>
      </c>
      <c r="I232" s="26">
        <f t="shared" si="61"/>
        <v>355.22</v>
      </c>
      <c r="J232" s="26">
        <f t="shared" si="61"/>
        <v>1224.04</v>
      </c>
      <c r="K232" s="63">
        <f t="shared" si="61"/>
        <v>173205.85</v>
      </c>
      <c r="L232" s="26">
        <f t="shared" ref="L232:O232" si="62">SUM(L228:L231)</f>
        <v>185570.885221</v>
      </c>
      <c r="M232" s="26">
        <f t="shared" si="62"/>
        <v>312.57736799999998</v>
      </c>
      <c r="N232" s="26">
        <f t="shared" si="62"/>
        <v>1600.8296530000002</v>
      </c>
      <c r="O232" s="26">
        <f t="shared" si="62"/>
        <v>183657.47820000001</v>
      </c>
    </row>
    <row r="233" spans="1:15" x14ac:dyDescent="0.2">
      <c r="B233" s="67" t="s">
        <v>614</v>
      </c>
      <c r="D233" s="26">
        <f>D222-D228</f>
        <v>698.40999999999985</v>
      </c>
      <c r="E233" s="26">
        <f t="shared" ref="E233:K233" si="63">E222-E228</f>
        <v>0</v>
      </c>
      <c r="F233" s="26">
        <f t="shared" si="63"/>
        <v>653.9</v>
      </c>
      <c r="G233" s="63">
        <f t="shared" si="63"/>
        <v>44.510000000000218</v>
      </c>
      <c r="H233" s="26">
        <f t="shared" si="63"/>
        <v>941.56999999999789</v>
      </c>
      <c r="I233" s="26">
        <f t="shared" si="63"/>
        <v>0</v>
      </c>
      <c r="J233" s="26">
        <f t="shared" si="63"/>
        <v>825.6099999999999</v>
      </c>
      <c r="K233" s="63">
        <f t="shared" si="63"/>
        <v>115.96000000000095</v>
      </c>
      <c r="L233" s="26">
        <f t="shared" ref="L233:O233" si="64">L222-L228</f>
        <v>1064.7126020000014</v>
      </c>
      <c r="M233" s="26">
        <f t="shared" si="64"/>
        <v>0</v>
      </c>
      <c r="N233" s="26">
        <f t="shared" si="64"/>
        <v>940.36890600000004</v>
      </c>
      <c r="O233" s="26">
        <f t="shared" si="64"/>
        <v>124.34369600000173</v>
      </c>
    </row>
    <row r="234" spans="1:15" x14ac:dyDescent="0.2">
      <c r="B234" s="67" t="s">
        <v>615</v>
      </c>
      <c r="D234" s="26">
        <f t="shared" ref="D234:K237" si="65">D223-D229</f>
        <v>170648.51000000007</v>
      </c>
      <c r="E234" s="26">
        <f t="shared" si="65"/>
        <v>102188.98999999999</v>
      </c>
      <c r="F234" s="26">
        <f t="shared" si="65"/>
        <v>67632.799999999974</v>
      </c>
      <c r="G234" s="63">
        <f t="shared" si="65"/>
        <v>826.71999999999753</v>
      </c>
      <c r="H234" s="26">
        <f t="shared" si="65"/>
        <v>171476.91000000003</v>
      </c>
      <c r="I234" s="26">
        <f t="shared" si="65"/>
        <v>102814.76</v>
      </c>
      <c r="J234" s="26">
        <f t="shared" si="65"/>
        <v>67445.260000000009</v>
      </c>
      <c r="K234" s="63">
        <f t="shared" si="65"/>
        <v>1216.8899999999885</v>
      </c>
      <c r="L234" s="26">
        <f t="shared" ref="L234:O234" si="66">L223-L229</f>
        <v>180621.63462199998</v>
      </c>
      <c r="M234" s="26">
        <f t="shared" si="66"/>
        <v>106424.909199</v>
      </c>
      <c r="N234" s="26">
        <f t="shared" si="66"/>
        <v>70929.35667600001</v>
      </c>
      <c r="O234" s="26">
        <f t="shared" si="66"/>
        <v>3267.3687470000004</v>
      </c>
    </row>
    <row r="235" spans="1:15" x14ac:dyDescent="0.2">
      <c r="B235" s="67" t="s">
        <v>616</v>
      </c>
      <c r="D235" s="26">
        <f t="shared" si="65"/>
        <v>73.989999999999782</v>
      </c>
      <c r="E235" s="26">
        <f t="shared" si="65"/>
        <v>0</v>
      </c>
      <c r="F235" s="26">
        <f t="shared" si="65"/>
        <v>22.47</v>
      </c>
      <c r="G235" s="63">
        <f t="shared" si="65"/>
        <v>51.520000000000437</v>
      </c>
      <c r="H235" s="26">
        <f t="shared" si="65"/>
        <v>16.1899999999996</v>
      </c>
      <c r="I235" s="26">
        <f t="shared" si="65"/>
        <v>0</v>
      </c>
      <c r="J235" s="26">
        <f t="shared" si="65"/>
        <v>16.18</v>
      </c>
      <c r="K235" s="63">
        <f t="shared" si="65"/>
        <v>1.0000000000218279E-2</v>
      </c>
      <c r="L235" s="26">
        <f t="shared" ref="L235:O235" si="67">L224-L230</f>
        <v>12.052364999999554</v>
      </c>
      <c r="M235" s="26">
        <f t="shared" si="67"/>
        <v>0</v>
      </c>
      <c r="N235" s="26">
        <f t="shared" si="67"/>
        <v>11.552364999999998</v>
      </c>
      <c r="O235" s="26">
        <f t="shared" si="67"/>
        <v>0.5</v>
      </c>
    </row>
    <row r="236" spans="1:15" x14ac:dyDescent="0.2">
      <c r="B236" s="67" t="s">
        <v>617</v>
      </c>
      <c r="D236" s="26">
        <f t="shared" si="65"/>
        <v>148516.44999999998</v>
      </c>
      <c r="E236" s="26">
        <f t="shared" si="65"/>
        <v>119708.97</v>
      </c>
      <c r="F236" s="26">
        <f t="shared" si="65"/>
        <v>28243.49</v>
      </c>
      <c r="G236" s="63">
        <f t="shared" si="65"/>
        <v>563.98999999999069</v>
      </c>
      <c r="H236" s="26">
        <f t="shared" si="65"/>
        <v>156703.06999999995</v>
      </c>
      <c r="I236" s="26">
        <f t="shared" si="65"/>
        <v>127321.65</v>
      </c>
      <c r="J236" s="26">
        <f t="shared" si="65"/>
        <v>29001.390000000003</v>
      </c>
      <c r="K236" s="63">
        <f t="shared" si="65"/>
        <v>380.02999999999884</v>
      </c>
      <c r="L236" s="26">
        <f t="shared" ref="L236:O236" si="68">L225-L231</f>
        <v>162383.03883099993</v>
      </c>
      <c r="M236" s="26">
        <f t="shared" si="68"/>
        <v>134016.426056</v>
      </c>
      <c r="N236" s="26">
        <f t="shared" si="68"/>
        <v>27813.177785999993</v>
      </c>
      <c r="O236" s="26">
        <f t="shared" si="68"/>
        <v>553.43498899997212</v>
      </c>
    </row>
    <row r="237" spans="1:15" x14ac:dyDescent="0.2">
      <c r="B237" s="67" t="s">
        <v>408</v>
      </c>
      <c r="D237" s="26">
        <f t="shared" si="65"/>
        <v>319937.36000000004</v>
      </c>
      <c r="E237" s="26">
        <f t="shared" si="65"/>
        <v>221897.96000000002</v>
      </c>
      <c r="F237" s="26">
        <f t="shared" si="65"/>
        <v>96552.659999999974</v>
      </c>
      <c r="G237" s="63">
        <f t="shared" si="65"/>
        <v>1486.7399999999616</v>
      </c>
      <c r="H237" s="26">
        <f t="shared" si="65"/>
        <v>329137.73999999993</v>
      </c>
      <c r="I237" s="26">
        <f t="shared" si="65"/>
        <v>230136.41</v>
      </c>
      <c r="J237" s="26">
        <f t="shared" si="65"/>
        <v>97288.440000000017</v>
      </c>
      <c r="K237" s="63">
        <f t="shared" si="65"/>
        <v>1712.8899999999849</v>
      </c>
      <c r="L237" s="26">
        <f t="shared" ref="L237:O237" si="69">L226-L232</f>
        <v>344081.43841999985</v>
      </c>
      <c r="M237" s="26">
        <f t="shared" si="69"/>
        <v>240441.33525500001</v>
      </c>
      <c r="N237" s="26">
        <f t="shared" si="69"/>
        <v>99694.45573300001</v>
      </c>
      <c r="O237" s="26">
        <f t="shared" si="69"/>
        <v>3945.6474319999688</v>
      </c>
    </row>
    <row r="238" spans="1:15" x14ac:dyDescent="0.2">
      <c r="G238" s="41"/>
      <c r="K238" s="41"/>
    </row>
    <row r="239" spans="1:15" x14ac:dyDescent="0.2">
      <c r="A239" s="15" t="s">
        <v>705</v>
      </c>
      <c r="G239" s="41"/>
      <c r="K239" s="41"/>
    </row>
    <row r="240" spans="1:15" x14ac:dyDescent="0.2">
      <c r="A240" s="33" t="s">
        <v>409</v>
      </c>
      <c r="B240" s="33" t="s">
        <v>410</v>
      </c>
      <c r="C240" s="33" t="s">
        <v>411</v>
      </c>
      <c r="D240" s="26">
        <f>D122-D4</f>
        <v>-310.27999999999986</v>
      </c>
      <c r="E240" s="26">
        <f t="shared" ref="E240:O240" si="70">E122-E4</f>
        <v>0</v>
      </c>
      <c r="F240" s="26">
        <f t="shared" si="70"/>
        <v>0.15</v>
      </c>
      <c r="G240" s="63">
        <f t="shared" si="70"/>
        <v>-310.42999999999984</v>
      </c>
      <c r="H240" s="26">
        <f t="shared" si="70"/>
        <v>80.339999999999918</v>
      </c>
      <c r="I240" s="26">
        <f t="shared" si="70"/>
        <v>0</v>
      </c>
      <c r="J240" s="26">
        <f t="shared" si="70"/>
        <v>0.13</v>
      </c>
      <c r="K240" s="63">
        <f t="shared" si="70"/>
        <v>80.209999999999809</v>
      </c>
      <c r="L240" s="26">
        <f t="shared" si="70"/>
        <v>357.96623700000009</v>
      </c>
      <c r="M240" s="26">
        <f t="shared" si="70"/>
        <v>0</v>
      </c>
      <c r="N240" s="26">
        <f t="shared" si="70"/>
        <v>0.43371500000000002</v>
      </c>
      <c r="O240" s="26">
        <f t="shared" si="70"/>
        <v>357.5325220000002</v>
      </c>
    </row>
    <row r="241" spans="1:15" x14ac:dyDescent="0.2">
      <c r="A241" s="33" t="s">
        <v>412</v>
      </c>
      <c r="B241" s="33" t="s">
        <v>413</v>
      </c>
      <c r="C241" s="33" t="s">
        <v>411</v>
      </c>
      <c r="D241" s="26">
        <f t="shared" ref="D241:O256" si="71">D123-D5</f>
        <v>5.6899999999999995</v>
      </c>
      <c r="E241" s="26">
        <f t="shared" si="71"/>
        <v>0</v>
      </c>
      <c r="F241" s="26">
        <f t="shared" si="71"/>
        <v>0</v>
      </c>
      <c r="G241" s="63">
        <f t="shared" si="71"/>
        <v>5.6899999999999995</v>
      </c>
      <c r="H241" s="26">
        <f t="shared" si="71"/>
        <v>10.7</v>
      </c>
      <c r="I241" s="26">
        <f t="shared" si="71"/>
        <v>0</v>
      </c>
      <c r="J241" s="26">
        <f t="shared" si="71"/>
        <v>0</v>
      </c>
      <c r="K241" s="63">
        <f t="shared" si="71"/>
        <v>10.7</v>
      </c>
      <c r="L241" s="26">
        <f t="shared" si="71"/>
        <v>3.7179869999999999</v>
      </c>
      <c r="M241" s="26">
        <f t="shared" si="71"/>
        <v>0</v>
      </c>
      <c r="N241" s="26">
        <f t="shared" si="71"/>
        <v>0</v>
      </c>
      <c r="O241" s="26">
        <f t="shared" si="71"/>
        <v>3.7179869999999999</v>
      </c>
    </row>
    <row r="242" spans="1:15" x14ac:dyDescent="0.2">
      <c r="A242" s="33" t="s">
        <v>414</v>
      </c>
      <c r="B242" s="33" t="s">
        <v>415</v>
      </c>
      <c r="C242" s="33" t="s">
        <v>411</v>
      </c>
      <c r="D242" s="26">
        <f t="shared" si="71"/>
        <v>92.59</v>
      </c>
      <c r="E242" s="26">
        <f t="shared" si="71"/>
        <v>0</v>
      </c>
      <c r="F242" s="26">
        <f t="shared" si="71"/>
        <v>2.94</v>
      </c>
      <c r="G242" s="63">
        <f t="shared" si="71"/>
        <v>89.65</v>
      </c>
      <c r="H242" s="26">
        <f t="shared" si="71"/>
        <v>93.259999999999991</v>
      </c>
      <c r="I242" s="26">
        <f t="shared" si="71"/>
        <v>0</v>
      </c>
      <c r="J242" s="26">
        <f t="shared" si="71"/>
        <v>1.0799999999999998</v>
      </c>
      <c r="K242" s="63">
        <f t="shared" si="71"/>
        <v>92.179999999999993</v>
      </c>
      <c r="L242" s="26">
        <f t="shared" si="71"/>
        <v>93.187933999999998</v>
      </c>
      <c r="M242" s="26">
        <f t="shared" si="71"/>
        <v>0</v>
      </c>
      <c r="N242" s="26">
        <f t="shared" si="71"/>
        <v>1.805329</v>
      </c>
      <c r="O242" s="26">
        <f t="shared" si="71"/>
        <v>91.382604999999998</v>
      </c>
    </row>
    <row r="243" spans="1:15" x14ac:dyDescent="0.2">
      <c r="A243" s="33" t="s">
        <v>416</v>
      </c>
      <c r="B243" s="33" t="s">
        <v>417</v>
      </c>
      <c r="C243" s="33" t="s">
        <v>411</v>
      </c>
      <c r="D243" s="26">
        <f t="shared" si="71"/>
        <v>-6259.7899999999991</v>
      </c>
      <c r="E243" s="26">
        <f t="shared" si="71"/>
        <v>0</v>
      </c>
      <c r="F243" s="26">
        <f t="shared" si="71"/>
        <v>0.38</v>
      </c>
      <c r="G243" s="63">
        <f t="shared" si="71"/>
        <v>-6260.1699999999992</v>
      </c>
      <c r="H243" s="26">
        <f t="shared" si="71"/>
        <v>-6204.5600000000013</v>
      </c>
      <c r="I243" s="26">
        <f t="shared" si="71"/>
        <v>0</v>
      </c>
      <c r="J243" s="26">
        <f t="shared" si="71"/>
        <v>-1.0499999999999998</v>
      </c>
      <c r="K243" s="63">
        <f t="shared" si="71"/>
        <v>-6203.510000000002</v>
      </c>
      <c r="L243" s="26">
        <f t="shared" si="71"/>
        <v>-7528.4475409999995</v>
      </c>
      <c r="M243" s="26">
        <f t="shared" si="71"/>
        <v>0</v>
      </c>
      <c r="N243" s="26">
        <f t="shared" si="71"/>
        <v>1.6880269999999999</v>
      </c>
      <c r="O243" s="26">
        <f t="shared" si="71"/>
        <v>-7530.1355679999997</v>
      </c>
    </row>
    <row r="244" spans="1:15" x14ac:dyDescent="0.2">
      <c r="A244" s="33" t="s">
        <v>418</v>
      </c>
      <c r="B244" s="33" t="s">
        <v>419</v>
      </c>
      <c r="C244" s="33" t="s">
        <v>411</v>
      </c>
      <c r="D244" s="26">
        <f t="shared" si="71"/>
        <v>468.53</v>
      </c>
      <c r="E244" s="26">
        <f t="shared" si="71"/>
        <v>0</v>
      </c>
      <c r="F244" s="26">
        <f t="shared" si="71"/>
        <v>444.52</v>
      </c>
      <c r="G244" s="63">
        <f t="shared" si="71"/>
        <v>24.009999999999991</v>
      </c>
      <c r="H244" s="26">
        <f t="shared" si="71"/>
        <v>621.31000000000006</v>
      </c>
      <c r="I244" s="26">
        <f t="shared" si="71"/>
        <v>0</v>
      </c>
      <c r="J244" s="26">
        <f t="shared" si="71"/>
        <v>520.66000000000008</v>
      </c>
      <c r="K244" s="63">
        <f t="shared" si="71"/>
        <v>100.65000000000003</v>
      </c>
      <c r="L244" s="26">
        <f t="shared" si="71"/>
        <v>526.06591300000002</v>
      </c>
      <c r="M244" s="26">
        <f t="shared" si="71"/>
        <v>0</v>
      </c>
      <c r="N244" s="26">
        <f t="shared" si="71"/>
        <v>589.41457400000002</v>
      </c>
      <c r="O244" s="26">
        <f t="shared" si="71"/>
        <v>-63.348660999999993</v>
      </c>
    </row>
    <row r="245" spans="1:15" x14ac:dyDescent="0.2">
      <c r="A245" s="33" t="s">
        <v>420</v>
      </c>
      <c r="B245" s="33" t="s">
        <v>421</v>
      </c>
      <c r="C245" s="33" t="s">
        <v>411</v>
      </c>
      <c r="D245" s="26">
        <f t="shared" si="71"/>
        <v>-73.659999999999968</v>
      </c>
      <c r="E245" s="26">
        <f t="shared" si="71"/>
        <v>0</v>
      </c>
      <c r="F245" s="26">
        <f t="shared" si="71"/>
        <v>0.05</v>
      </c>
      <c r="G245" s="63">
        <f t="shared" si="71"/>
        <v>-73.70999999999998</v>
      </c>
      <c r="H245" s="26">
        <f t="shared" si="71"/>
        <v>-138.31999999999994</v>
      </c>
      <c r="I245" s="26">
        <f t="shared" si="71"/>
        <v>0</v>
      </c>
      <c r="J245" s="26">
        <f t="shared" si="71"/>
        <v>0.15999999999999998</v>
      </c>
      <c r="K245" s="63">
        <f t="shared" si="71"/>
        <v>-138.4799999999999</v>
      </c>
      <c r="L245" s="26">
        <f t="shared" si="71"/>
        <v>652.62812699999995</v>
      </c>
      <c r="M245" s="26">
        <f t="shared" si="71"/>
        <v>0</v>
      </c>
      <c r="N245" s="26">
        <f t="shared" si="71"/>
        <v>0</v>
      </c>
      <c r="O245" s="26">
        <f t="shared" si="71"/>
        <v>652.62812699999995</v>
      </c>
    </row>
    <row r="246" spans="1:15" x14ac:dyDescent="0.2">
      <c r="A246" s="33" t="s">
        <v>422</v>
      </c>
      <c r="B246" s="33" t="s">
        <v>423</v>
      </c>
      <c r="C246" s="33" t="s">
        <v>411</v>
      </c>
      <c r="D246" s="26">
        <f t="shared" si="71"/>
        <v>2.1800000000000002</v>
      </c>
      <c r="E246" s="26">
        <f t="shared" si="71"/>
        <v>0</v>
      </c>
      <c r="F246" s="26">
        <f t="shared" si="71"/>
        <v>0.73</v>
      </c>
      <c r="G246" s="63">
        <f t="shared" si="71"/>
        <v>1.4500000000000002</v>
      </c>
      <c r="H246" s="26">
        <f t="shared" si="71"/>
        <v>2.71</v>
      </c>
      <c r="I246" s="26">
        <f t="shared" si="71"/>
        <v>0</v>
      </c>
      <c r="J246" s="26">
        <f t="shared" si="71"/>
        <v>1.5</v>
      </c>
      <c r="K246" s="63">
        <f t="shared" si="71"/>
        <v>1.21</v>
      </c>
      <c r="L246" s="26">
        <f t="shared" si="71"/>
        <v>-900.96745299999998</v>
      </c>
      <c r="M246" s="26">
        <f t="shared" si="71"/>
        <v>0</v>
      </c>
      <c r="N246" s="26">
        <f t="shared" si="71"/>
        <v>0</v>
      </c>
      <c r="O246" s="26">
        <f t="shared" si="71"/>
        <v>-900.96745299999998</v>
      </c>
    </row>
    <row r="247" spans="1:15" x14ac:dyDescent="0.2">
      <c r="A247" s="33" t="s">
        <v>424</v>
      </c>
      <c r="B247" s="33" t="s">
        <v>425</v>
      </c>
      <c r="C247" s="33" t="s">
        <v>411</v>
      </c>
      <c r="D247" s="26">
        <f t="shared" si="71"/>
        <v>-375.57</v>
      </c>
      <c r="E247" s="26">
        <f t="shared" si="71"/>
        <v>0</v>
      </c>
      <c r="F247" s="26">
        <f t="shared" si="71"/>
        <v>78.12</v>
      </c>
      <c r="G247" s="63">
        <f t="shared" si="71"/>
        <v>-453.69</v>
      </c>
      <c r="H247" s="26">
        <f t="shared" si="71"/>
        <v>-117.41999999999999</v>
      </c>
      <c r="I247" s="26">
        <f t="shared" si="71"/>
        <v>0</v>
      </c>
      <c r="J247" s="26">
        <f t="shared" si="71"/>
        <v>42.989999999999995</v>
      </c>
      <c r="K247" s="63">
        <f t="shared" si="71"/>
        <v>-160.40999999999997</v>
      </c>
      <c r="L247" s="26">
        <f t="shared" si="71"/>
        <v>14.103234999999984</v>
      </c>
      <c r="M247" s="26">
        <f t="shared" si="71"/>
        <v>0</v>
      </c>
      <c r="N247" s="26">
        <f t="shared" si="71"/>
        <v>-63.021262000000007</v>
      </c>
      <c r="O247" s="26">
        <f t="shared" si="71"/>
        <v>77.124496999999991</v>
      </c>
    </row>
    <row r="248" spans="1:15" x14ac:dyDescent="0.2">
      <c r="A248" s="33" t="s">
        <v>426</v>
      </c>
      <c r="B248" s="67" t="s">
        <v>427</v>
      </c>
      <c r="C248" s="33" t="s">
        <v>428</v>
      </c>
      <c r="D248" s="26">
        <f t="shared" si="71"/>
        <v>0</v>
      </c>
      <c r="E248" s="26">
        <f t="shared" si="71"/>
        <v>0</v>
      </c>
      <c r="F248" s="26">
        <f t="shared" si="71"/>
        <v>0</v>
      </c>
      <c r="G248" s="63">
        <f t="shared" si="71"/>
        <v>0</v>
      </c>
      <c r="H248" s="26">
        <f t="shared" si="71"/>
        <v>0</v>
      </c>
      <c r="I248" s="26">
        <f t="shared" si="71"/>
        <v>0</v>
      </c>
      <c r="J248" s="26">
        <f t="shared" si="71"/>
        <v>0</v>
      </c>
      <c r="K248" s="63">
        <f t="shared" si="71"/>
        <v>0</v>
      </c>
      <c r="L248" s="26">
        <f t="shared" si="71"/>
        <v>0</v>
      </c>
      <c r="M248" s="26">
        <f t="shared" si="71"/>
        <v>0</v>
      </c>
      <c r="N248" s="26">
        <f t="shared" si="71"/>
        <v>0</v>
      </c>
      <c r="O248" s="26">
        <f t="shared" si="71"/>
        <v>0</v>
      </c>
    </row>
    <row r="249" spans="1:15" x14ac:dyDescent="0.2">
      <c r="A249" s="33" t="s">
        <v>429</v>
      </c>
      <c r="B249" s="67" t="s">
        <v>430</v>
      </c>
      <c r="C249" s="33" t="s">
        <v>428</v>
      </c>
      <c r="D249" s="26">
        <f t="shared" si="71"/>
        <v>0</v>
      </c>
      <c r="E249" s="26">
        <f t="shared" si="71"/>
        <v>0</v>
      </c>
      <c r="F249" s="26">
        <f t="shared" si="71"/>
        <v>0</v>
      </c>
      <c r="G249" s="63">
        <f t="shared" si="71"/>
        <v>0</v>
      </c>
      <c r="H249" s="26">
        <f t="shared" si="71"/>
        <v>0</v>
      </c>
      <c r="I249" s="26">
        <f t="shared" si="71"/>
        <v>0</v>
      </c>
      <c r="J249" s="26">
        <f t="shared" si="71"/>
        <v>0</v>
      </c>
      <c r="K249" s="63">
        <f t="shared" si="71"/>
        <v>0</v>
      </c>
      <c r="L249" s="26">
        <f t="shared" si="71"/>
        <v>0</v>
      </c>
      <c r="M249" s="26">
        <f t="shared" si="71"/>
        <v>0</v>
      </c>
      <c r="N249" s="26">
        <f t="shared" si="71"/>
        <v>0</v>
      </c>
      <c r="O249" s="26">
        <f t="shared" si="71"/>
        <v>0</v>
      </c>
    </row>
    <row r="250" spans="1:15" x14ac:dyDescent="0.2">
      <c r="A250" s="33" t="s">
        <v>431</v>
      </c>
      <c r="B250" s="33" t="s">
        <v>432</v>
      </c>
      <c r="C250" s="33" t="s">
        <v>428</v>
      </c>
      <c r="D250" s="26">
        <f t="shared" si="71"/>
        <v>0.48999999999999994</v>
      </c>
      <c r="E250" s="26">
        <f t="shared" si="71"/>
        <v>-0.15000000000000002</v>
      </c>
      <c r="F250" s="26">
        <f t="shared" si="71"/>
        <v>0.64</v>
      </c>
      <c r="G250" s="63">
        <f t="shared" si="71"/>
        <v>0</v>
      </c>
      <c r="H250" s="26">
        <f t="shared" si="71"/>
        <v>1.56</v>
      </c>
      <c r="I250" s="26">
        <f t="shared" si="71"/>
        <v>-0.38</v>
      </c>
      <c r="J250" s="26">
        <f t="shared" si="71"/>
        <v>1.94</v>
      </c>
      <c r="K250" s="63">
        <f t="shared" si="71"/>
        <v>0</v>
      </c>
      <c r="L250" s="26">
        <f t="shared" si="71"/>
        <v>3.9473099999999999</v>
      </c>
      <c r="M250" s="26">
        <f t="shared" si="71"/>
        <v>3.3578709999999998</v>
      </c>
      <c r="N250" s="26">
        <f t="shared" si="71"/>
        <v>0.58943900000000005</v>
      </c>
      <c r="O250" s="26">
        <f t="shared" si="71"/>
        <v>0</v>
      </c>
    </row>
    <row r="251" spans="1:15" x14ac:dyDescent="0.2">
      <c r="A251" s="33" t="s">
        <v>433</v>
      </c>
      <c r="B251" s="33" t="s">
        <v>434</v>
      </c>
      <c r="C251" s="33" t="s">
        <v>428</v>
      </c>
      <c r="D251" s="26">
        <f t="shared" si="71"/>
        <v>0.5</v>
      </c>
      <c r="E251" s="26">
        <f t="shared" si="71"/>
        <v>0</v>
      </c>
      <c r="F251" s="26">
        <f t="shared" si="71"/>
        <v>0.16</v>
      </c>
      <c r="G251" s="63">
        <f t="shared" si="71"/>
        <v>0.33999999999999997</v>
      </c>
      <c r="H251" s="26">
        <f t="shared" si="71"/>
        <v>1.1100000000000001</v>
      </c>
      <c r="I251" s="26">
        <f t="shared" si="71"/>
        <v>0</v>
      </c>
      <c r="J251" s="26">
        <f t="shared" si="71"/>
        <v>0.17</v>
      </c>
      <c r="K251" s="63">
        <f t="shared" si="71"/>
        <v>0.94000000000000006</v>
      </c>
      <c r="L251" s="26">
        <f t="shared" si="71"/>
        <v>0.37026500000000001</v>
      </c>
      <c r="M251" s="26">
        <f t="shared" si="71"/>
        <v>0</v>
      </c>
      <c r="N251" s="26">
        <f t="shared" si="71"/>
        <v>0</v>
      </c>
      <c r="O251" s="26">
        <f t="shared" si="71"/>
        <v>0.37026500000000001</v>
      </c>
    </row>
    <row r="252" spans="1:15" x14ac:dyDescent="0.2">
      <c r="A252" s="33" t="s">
        <v>435</v>
      </c>
      <c r="B252" s="33" t="s">
        <v>436</v>
      </c>
      <c r="C252" s="33" t="s">
        <v>428</v>
      </c>
      <c r="D252" s="26">
        <f t="shared" si="71"/>
        <v>257.29000000000002</v>
      </c>
      <c r="E252" s="26">
        <f t="shared" si="71"/>
        <v>0</v>
      </c>
      <c r="F252" s="26">
        <f t="shared" si="71"/>
        <v>5.13</v>
      </c>
      <c r="G252" s="63">
        <f t="shared" si="71"/>
        <v>252.16000000000003</v>
      </c>
      <c r="H252" s="26">
        <f t="shared" si="71"/>
        <v>293.26</v>
      </c>
      <c r="I252" s="26">
        <f t="shared" si="71"/>
        <v>0</v>
      </c>
      <c r="J252" s="26">
        <f t="shared" si="71"/>
        <v>2.4300000000000002</v>
      </c>
      <c r="K252" s="63">
        <f t="shared" si="71"/>
        <v>290.83</v>
      </c>
      <c r="L252" s="26">
        <f t="shared" si="71"/>
        <v>318.45373799999999</v>
      </c>
      <c r="M252" s="26">
        <f t="shared" si="71"/>
        <v>0</v>
      </c>
      <c r="N252" s="26">
        <f t="shared" si="71"/>
        <v>5.7060490000000001</v>
      </c>
      <c r="O252" s="26">
        <f t="shared" si="71"/>
        <v>312.74768899999998</v>
      </c>
    </row>
    <row r="253" spans="1:15" x14ac:dyDescent="0.2">
      <c r="A253" s="33" t="s">
        <v>437</v>
      </c>
      <c r="B253" s="33" t="s">
        <v>438</v>
      </c>
      <c r="C253" s="33" t="s">
        <v>428</v>
      </c>
      <c r="D253" s="26">
        <f t="shared" si="71"/>
        <v>-640.38999999999942</v>
      </c>
      <c r="E253" s="26">
        <f t="shared" si="71"/>
        <v>0</v>
      </c>
      <c r="F253" s="26">
        <f t="shared" si="71"/>
        <v>0</v>
      </c>
      <c r="G253" s="63">
        <f t="shared" si="71"/>
        <v>-640.38999999999942</v>
      </c>
      <c r="H253" s="26">
        <f t="shared" si="71"/>
        <v>-1557.79</v>
      </c>
      <c r="I253" s="26">
        <f t="shared" si="71"/>
        <v>0</v>
      </c>
      <c r="J253" s="26">
        <f t="shared" si="71"/>
        <v>-0.49</v>
      </c>
      <c r="K253" s="63">
        <f t="shared" si="71"/>
        <v>-1557.3000000000002</v>
      </c>
      <c r="L253" s="26">
        <f t="shared" si="71"/>
        <v>-2001.4669160000003</v>
      </c>
      <c r="M253" s="26">
        <f t="shared" si="71"/>
        <v>0</v>
      </c>
      <c r="N253" s="26">
        <f t="shared" si="71"/>
        <v>-8.2474000000000006E-2</v>
      </c>
      <c r="O253" s="26">
        <f t="shared" si="71"/>
        <v>-2001.3844420000005</v>
      </c>
    </row>
    <row r="254" spans="1:15" x14ac:dyDescent="0.2">
      <c r="A254" s="33" t="s">
        <v>439</v>
      </c>
      <c r="B254" s="33" t="s">
        <v>440</v>
      </c>
      <c r="C254" s="33" t="s">
        <v>428</v>
      </c>
      <c r="D254" s="26">
        <f t="shared" si="71"/>
        <v>0.16</v>
      </c>
      <c r="E254" s="26">
        <f t="shared" si="71"/>
        <v>7.0000000000000007E-2</v>
      </c>
      <c r="F254" s="26">
        <f t="shared" si="71"/>
        <v>0.1</v>
      </c>
      <c r="G254" s="63">
        <f t="shared" si="71"/>
        <v>-1.0000000000000009E-2</v>
      </c>
      <c r="H254" s="26">
        <f t="shared" si="71"/>
        <v>0</v>
      </c>
      <c r="I254" s="26">
        <f t="shared" si="71"/>
        <v>0</v>
      </c>
      <c r="J254" s="26">
        <f t="shared" si="71"/>
        <v>0</v>
      </c>
      <c r="K254" s="63">
        <f t="shared" si="71"/>
        <v>0</v>
      </c>
      <c r="L254" s="26">
        <f t="shared" si="71"/>
        <v>0</v>
      </c>
      <c r="M254" s="26">
        <f t="shared" si="71"/>
        <v>0</v>
      </c>
      <c r="N254" s="26">
        <f t="shared" si="71"/>
        <v>0</v>
      </c>
      <c r="O254" s="26">
        <f t="shared" si="71"/>
        <v>0</v>
      </c>
    </row>
    <row r="255" spans="1:15" x14ac:dyDescent="0.2">
      <c r="A255" s="33" t="s">
        <v>441</v>
      </c>
      <c r="B255" s="33" t="s">
        <v>442</v>
      </c>
      <c r="C255" s="33" t="s">
        <v>428</v>
      </c>
      <c r="D255" s="26">
        <f t="shared" si="71"/>
        <v>-2918.38</v>
      </c>
      <c r="E255" s="26">
        <f t="shared" si="71"/>
        <v>-2918.41</v>
      </c>
      <c r="F255" s="26">
        <f t="shared" si="71"/>
        <v>0</v>
      </c>
      <c r="G255" s="63">
        <f t="shared" si="71"/>
        <v>3.0000000000001137E-2</v>
      </c>
      <c r="H255" s="26">
        <f t="shared" si="71"/>
        <v>-3103.96</v>
      </c>
      <c r="I255" s="26">
        <f t="shared" si="71"/>
        <v>-3103.9900000000002</v>
      </c>
      <c r="J255" s="26">
        <f t="shared" si="71"/>
        <v>0</v>
      </c>
      <c r="K255" s="63">
        <f t="shared" si="71"/>
        <v>3.0000000000001137E-2</v>
      </c>
      <c r="L255" s="26">
        <f t="shared" si="71"/>
        <v>-1656.4882869999999</v>
      </c>
      <c r="M255" s="26">
        <f t="shared" si="71"/>
        <v>-1656.376761</v>
      </c>
      <c r="N255" s="26">
        <f t="shared" si="71"/>
        <v>-0.114206</v>
      </c>
      <c r="O255" s="26">
        <f t="shared" si="71"/>
        <v>2.6800000000306301E-3</v>
      </c>
    </row>
    <row r="256" spans="1:15" x14ac:dyDescent="0.2">
      <c r="A256" s="33" t="s">
        <v>443</v>
      </c>
      <c r="B256" s="33" t="s">
        <v>444</v>
      </c>
      <c r="C256" s="33" t="s">
        <v>428</v>
      </c>
      <c r="D256" s="26">
        <f t="shared" si="71"/>
        <v>-366.18</v>
      </c>
      <c r="E256" s="26">
        <f t="shared" si="71"/>
        <v>-366.21999999999997</v>
      </c>
      <c r="F256" s="26">
        <f t="shared" si="71"/>
        <v>0</v>
      </c>
      <c r="G256" s="63">
        <f t="shared" si="71"/>
        <v>4.0000000000000036E-2</v>
      </c>
      <c r="H256" s="26">
        <f t="shared" si="71"/>
        <v>-278.45</v>
      </c>
      <c r="I256" s="26">
        <f t="shared" si="71"/>
        <v>-278.45</v>
      </c>
      <c r="J256" s="26">
        <f t="shared" si="71"/>
        <v>0</v>
      </c>
      <c r="K256" s="63">
        <f t="shared" si="71"/>
        <v>0</v>
      </c>
      <c r="L256" s="26">
        <f t="shared" si="71"/>
        <v>-178.40112300000001</v>
      </c>
      <c r="M256" s="26">
        <f t="shared" si="71"/>
        <v>-178.40112300000001</v>
      </c>
      <c r="N256" s="26">
        <f t="shared" si="71"/>
        <v>0</v>
      </c>
      <c r="O256" s="26">
        <f t="shared" si="71"/>
        <v>0</v>
      </c>
    </row>
    <row r="257" spans="1:15" x14ac:dyDescent="0.2">
      <c r="A257" s="33" t="s">
        <v>445</v>
      </c>
      <c r="B257" s="67" t="s">
        <v>446</v>
      </c>
      <c r="C257" s="33" t="s">
        <v>428</v>
      </c>
      <c r="D257" s="26">
        <f t="shared" ref="D257:O272" si="72">D139-D21</f>
        <v>0</v>
      </c>
      <c r="E257" s="26">
        <f t="shared" si="72"/>
        <v>0</v>
      </c>
      <c r="F257" s="26">
        <f t="shared" si="72"/>
        <v>0</v>
      </c>
      <c r="G257" s="63">
        <f t="shared" si="72"/>
        <v>0</v>
      </c>
      <c r="H257" s="26">
        <f t="shared" si="72"/>
        <v>0</v>
      </c>
      <c r="I257" s="26">
        <f t="shared" si="72"/>
        <v>0</v>
      </c>
      <c r="J257" s="26">
        <f t="shared" si="72"/>
        <v>0</v>
      </c>
      <c r="K257" s="63">
        <f t="shared" si="72"/>
        <v>0</v>
      </c>
      <c r="L257" s="26">
        <f t="shared" si="72"/>
        <v>0</v>
      </c>
      <c r="M257" s="26">
        <f t="shared" si="72"/>
        <v>0</v>
      </c>
      <c r="N257" s="26">
        <f t="shared" si="72"/>
        <v>0</v>
      </c>
      <c r="O257" s="26">
        <f t="shared" si="72"/>
        <v>0</v>
      </c>
    </row>
    <row r="258" spans="1:15" x14ac:dyDescent="0.2">
      <c r="A258" s="33" t="s">
        <v>447</v>
      </c>
      <c r="B258" s="67" t="s">
        <v>448</v>
      </c>
      <c r="C258" s="33" t="s">
        <v>428</v>
      </c>
      <c r="D258" s="26">
        <f t="shared" si="72"/>
        <v>0</v>
      </c>
      <c r="E258" s="26">
        <f t="shared" si="72"/>
        <v>0</v>
      </c>
      <c r="F258" s="26">
        <f t="shared" si="72"/>
        <v>0</v>
      </c>
      <c r="G258" s="63">
        <f t="shared" si="72"/>
        <v>0</v>
      </c>
      <c r="H258" s="26">
        <f t="shared" si="72"/>
        <v>0</v>
      </c>
      <c r="I258" s="26">
        <f t="shared" si="72"/>
        <v>0</v>
      </c>
      <c r="J258" s="26">
        <f t="shared" si="72"/>
        <v>0</v>
      </c>
      <c r="K258" s="63">
        <f t="shared" si="72"/>
        <v>0</v>
      </c>
      <c r="L258" s="26">
        <f t="shared" si="72"/>
        <v>0</v>
      </c>
      <c r="M258" s="26">
        <f t="shared" si="72"/>
        <v>0</v>
      </c>
      <c r="N258" s="26">
        <f t="shared" si="72"/>
        <v>0</v>
      </c>
      <c r="O258" s="26">
        <f t="shared" si="72"/>
        <v>0</v>
      </c>
    </row>
    <row r="259" spans="1:15" x14ac:dyDescent="0.2">
      <c r="A259" s="33" t="s">
        <v>449</v>
      </c>
      <c r="B259" s="67" t="s">
        <v>450</v>
      </c>
      <c r="C259" s="33" t="s">
        <v>428</v>
      </c>
      <c r="D259" s="26">
        <f t="shared" si="72"/>
        <v>0</v>
      </c>
      <c r="E259" s="26">
        <f t="shared" si="72"/>
        <v>0</v>
      </c>
      <c r="F259" s="26">
        <f t="shared" si="72"/>
        <v>0</v>
      </c>
      <c r="G259" s="63">
        <f t="shared" si="72"/>
        <v>0</v>
      </c>
      <c r="H259" s="26">
        <f t="shared" si="72"/>
        <v>0</v>
      </c>
      <c r="I259" s="26">
        <f t="shared" si="72"/>
        <v>0</v>
      </c>
      <c r="J259" s="26">
        <f t="shared" si="72"/>
        <v>0</v>
      </c>
      <c r="K259" s="63">
        <f t="shared" si="72"/>
        <v>0</v>
      </c>
      <c r="L259" s="26">
        <f t="shared" si="72"/>
        <v>0</v>
      </c>
      <c r="M259" s="26">
        <f t="shared" si="72"/>
        <v>0</v>
      </c>
      <c r="N259" s="26">
        <f t="shared" si="72"/>
        <v>0</v>
      </c>
      <c r="O259" s="26">
        <f t="shared" si="72"/>
        <v>0</v>
      </c>
    </row>
    <row r="260" spans="1:15" x14ac:dyDescent="0.2">
      <c r="A260" s="33" t="s">
        <v>451</v>
      </c>
      <c r="B260" s="67" t="s">
        <v>452</v>
      </c>
      <c r="C260" s="33" t="s">
        <v>428</v>
      </c>
      <c r="D260" s="26">
        <f t="shared" si="72"/>
        <v>0</v>
      </c>
      <c r="E260" s="26">
        <f t="shared" si="72"/>
        <v>0</v>
      </c>
      <c r="F260" s="26">
        <f t="shared" si="72"/>
        <v>0</v>
      </c>
      <c r="G260" s="63">
        <f t="shared" si="72"/>
        <v>0</v>
      </c>
      <c r="H260" s="26">
        <f t="shared" si="72"/>
        <v>0</v>
      </c>
      <c r="I260" s="26">
        <f t="shared" si="72"/>
        <v>0</v>
      </c>
      <c r="J260" s="26">
        <f t="shared" si="72"/>
        <v>0</v>
      </c>
      <c r="K260" s="63">
        <f t="shared" si="72"/>
        <v>0</v>
      </c>
      <c r="L260" s="26">
        <f t="shared" si="72"/>
        <v>0</v>
      </c>
      <c r="M260" s="26">
        <f t="shared" si="72"/>
        <v>0</v>
      </c>
      <c r="N260" s="26">
        <f t="shared" si="72"/>
        <v>0</v>
      </c>
      <c r="O260" s="26">
        <f t="shared" si="72"/>
        <v>0</v>
      </c>
    </row>
    <row r="261" spans="1:15" x14ac:dyDescent="0.2">
      <c r="A261" s="33" t="s">
        <v>453</v>
      </c>
      <c r="B261" s="33" t="s">
        <v>454</v>
      </c>
      <c r="C261" s="33" t="s">
        <v>428</v>
      </c>
      <c r="D261" s="26">
        <f t="shared" si="72"/>
        <v>-7447.96</v>
      </c>
      <c r="E261" s="26">
        <f t="shared" si="72"/>
        <v>-7438.39</v>
      </c>
      <c r="F261" s="26">
        <f t="shared" si="72"/>
        <v>-0.15000000000000002</v>
      </c>
      <c r="G261" s="63">
        <f t="shared" si="72"/>
        <v>-9.4199999999999928</v>
      </c>
      <c r="H261" s="26">
        <f t="shared" si="72"/>
        <v>-7707.16</v>
      </c>
      <c r="I261" s="26">
        <f t="shared" si="72"/>
        <v>-7663.74</v>
      </c>
      <c r="J261" s="26">
        <f t="shared" si="72"/>
        <v>-0.11000000000000001</v>
      </c>
      <c r="K261" s="63">
        <f t="shared" si="72"/>
        <v>-43.310000000000215</v>
      </c>
      <c r="L261" s="26">
        <f t="shared" si="72"/>
        <v>-6488.4401749999997</v>
      </c>
      <c r="M261" s="26">
        <f t="shared" si="72"/>
        <v>-6414.0694960000001</v>
      </c>
      <c r="N261" s="26">
        <f t="shared" si="72"/>
        <v>7.4783000000000002E-2</v>
      </c>
      <c r="O261" s="26">
        <f t="shared" si="72"/>
        <v>-74.445461999999679</v>
      </c>
    </row>
    <row r="262" spans="1:15" x14ac:dyDescent="0.2">
      <c r="A262" s="33" t="s">
        <v>455</v>
      </c>
      <c r="B262" s="33" t="s">
        <v>456</v>
      </c>
      <c r="C262" s="33" t="s">
        <v>428</v>
      </c>
      <c r="D262" s="26">
        <f t="shared" si="72"/>
        <v>19.63</v>
      </c>
      <c r="E262" s="26">
        <f t="shared" si="72"/>
        <v>19.45</v>
      </c>
      <c r="F262" s="26">
        <f t="shared" si="72"/>
        <v>0.17</v>
      </c>
      <c r="G262" s="63">
        <f t="shared" si="72"/>
        <v>9.9999999999997036E-3</v>
      </c>
      <c r="H262" s="26">
        <f t="shared" si="72"/>
        <v>18.71</v>
      </c>
      <c r="I262" s="26">
        <f t="shared" si="72"/>
        <v>18.77</v>
      </c>
      <c r="J262" s="26">
        <f t="shared" si="72"/>
        <v>0</v>
      </c>
      <c r="K262" s="63">
        <f t="shared" si="72"/>
        <v>-0.06</v>
      </c>
      <c r="L262" s="26">
        <f t="shared" si="72"/>
        <v>24.453125</v>
      </c>
      <c r="M262" s="26">
        <f t="shared" si="72"/>
        <v>23.988440000000001</v>
      </c>
      <c r="N262" s="26">
        <f t="shared" si="72"/>
        <v>0.46468499999999996</v>
      </c>
      <c r="O262" s="26">
        <f t="shared" si="72"/>
        <v>2.3314683517128287E-15</v>
      </c>
    </row>
    <row r="263" spans="1:15" x14ac:dyDescent="0.2">
      <c r="A263" s="33" t="s">
        <v>457</v>
      </c>
      <c r="B263" s="67" t="s">
        <v>458</v>
      </c>
      <c r="C263" s="33" t="s">
        <v>428</v>
      </c>
      <c r="D263" s="26">
        <f t="shared" si="72"/>
        <v>0</v>
      </c>
      <c r="E263" s="26">
        <f t="shared" si="72"/>
        <v>0</v>
      </c>
      <c r="F263" s="26">
        <f t="shared" si="72"/>
        <v>0</v>
      </c>
      <c r="G263" s="63">
        <f t="shared" si="72"/>
        <v>0</v>
      </c>
      <c r="H263" s="26">
        <f t="shared" si="72"/>
        <v>0</v>
      </c>
      <c r="I263" s="26">
        <f t="shared" si="72"/>
        <v>0</v>
      </c>
      <c r="J263" s="26">
        <f t="shared" si="72"/>
        <v>0</v>
      </c>
      <c r="K263" s="63">
        <f t="shared" si="72"/>
        <v>0</v>
      </c>
      <c r="L263" s="26">
        <f t="shared" si="72"/>
        <v>0</v>
      </c>
      <c r="M263" s="26">
        <f t="shared" si="72"/>
        <v>0</v>
      </c>
      <c r="N263" s="26">
        <f t="shared" si="72"/>
        <v>0</v>
      </c>
      <c r="O263" s="26">
        <f t="shared" si="72"/>
        <v>0</v>
      </c>
    </row>
    <row r="264" spans="1:15" x14ac:dyDescent="0.2">
      <c r="A264" s="33" t="s">
        <v>459</v>
      </c>
      <c r="B264" s="33" t="s">
        <v>460</v>
      </c>
      <c r="C264" s="33" t="s">
        <v>428</v>
      </c>
      <c r="D264" s="26">
        <f t="shared" si="72"/>
        <v>-7.19</v>
      </c>
      <c r="E264" s="26">
        <f t="shared" si="72"/>
        <v>0</v>
      </c>
      <c r="F264" s="26">
        <f t="shared" si="72"/>
        <v>4.62</v>
      </c>
      <c r="G264" s="63">
        <f t="shared" si="72"/>
        <v>-11.81</v>
      </c>
      <c r="H264" s="26">
        <f t="shared" si="72"/>
        <v>-8.69</v>
      </c>
      <c r="I264" s="26">
        <f t="shared" si="72"/>
        <v>0</v>
      </c>
      <c r="J264" s="26">
        <f t="shared" si="72"/>
        <v>9.36</v>
      </c>
      <c r="K264" s="63">
        <f t="shared" si="72"/>
        <v>-18.049999999999997</v>
      </c>
      <c r="L264" s="26">
        <f t="shared" si="72"/>
        <v>-29.068625999999998</v>
      </c>
      <c r="M264" s="26">
        <f t="shared" si="72"/>
        <v>0</v>
      </c>
      <c r="N264" s="26">
        <f t="shared" si="72"/>
        <v>1.9833919999999998</v>
      </c>
      <c r="O264" s="26">
        <f t="shared" si="72"/>
        <v>-31.052018</v>
      </c>
    </row>
    <row r="265" spans="1:15" x14ac:dyDescent="0.2">
      <c r="A265" s="33" t="s">
        <v>461</v>
      </c>
      <c r="B265" s="67" t="s">
        <v>462</v>
      </c>
      <c r="C265" s="33" t="s">
        <v>428</v>
      </c>
      <c r="D265" s="26">
        <f t="shared" si="72"/>
        <v>0</v>
      </c>
      <c r="E265" s="26">
        <f t="shared" si="72"/>
        <v>0</v>
      </c>
      <c r="F265" s="26">
        <f t="shared" si="72"/>
        <v>0</v>
      </c>
      <c r="G265" s="63">
        <f t="shared" si="72"/>
        <v>0</v>
      </c>
      <c r="H265" s="26">
        <f t="shared" si="72"/>
        <v>0</v>
      </c>
      <c r="I265" s="26">
        <f t="shared" si="72"/>
        <v>0</v>
      </c>
      <c r="J265" s="26">
        <f t="shared" si="72"/>
        <v>0</v>
      </c>
      <c r="K265" s="63">
        <f t="shared" si="72"/>
        <v>0</v>
      </c>
      <c r="L265" s="26">
        <f t="shared" si="72"/>
        <v>0</v>
      </c>
      <c r="M265" s="26">
        <f t="shared" si="72"/>
        <v>0</v>
      </c>
      <c r="N265" s="26">
        <f t="shared" si="72"/>
        <v>0</v>
      </c>
      <c r="O265" s="26">
        <f t="shared" si="72"/>
        <v>0</v>
      </c>
    </row>
    <row r="266" spans="1:15" x14ac:dyDescent="0.2">
      <c r="A266" s="33" t="s">
        <v>463</v>
      </c>
      <c r="B266" s="33" t="s">
        <v>464</v>
      </c>
      <c r="C266" s="33" t="s">
        <v>428</v>
      </c>
      <c r="D266" s="26">
        <f t="shared" si="72"/>
        <v>0</v>
      </c>
      <c r="E266" s="26">
        <f t="shared" si="72"/>
        <v>0</v>
      </c>
      <c r="F266" s="26">
        <f t="shared" si="72"/>
        <v>0</v>
      </c>
      <c r="G266" s="63">
        <f t="shared" si="72"/>
        <v>0</v>
      </c>
      <c r="H266" s="26">
        <f t="shared" si="72"/>
        <v>0</v>
      </c>
      <c r="I266" s="26">
        <f t="shared" si="72"/>
        <v>0</v>
      </c>
      <c r="J266" s="26">
        <f t="shared" si="72"/>
        <v>0</v>
      </c>
      <c r="K266" s="63">
        <f t="shared" si="72"/>
        <v>0</v>
      </c>
      <c r="L266" s="26">
        <f t="shared" si="72"/>
        <v>0</v>
      </c>
      <c r="M266" s="26">
        <f t="shared" si="72"/>
        <v>0</v>
      </c>
      <c r="N266" s="26">
        <f t="shared" si="72"/>
        <v>0</v>
      </c>
      <c r="O266" s="26">
        <f t="shared" si="72"/>
        <v>0</v>
      </c>
    </row>
    <row r="267" spans="1:15" x14ac:dyDescent="0.2">
      <c r="A267" s="33" t="s">
        <v>465</v>
      </c>
      <c r="B267" s="33" t="s">
        <v>464</v>
      </c>
      <c r="C267" s="33" t="s">
        <v>428</v>
      </c>
      <c r="D267" s="26">
        <f t="shared" si="72"/>
        <v>0</v>
      </c>
      <c r="E267" s="26">
        <f t="shared" si="72"/>
        <v>0</v>
      </c>
      <c r="F267" s="26">
        <f t="shared" si="72"/>
        <v>0</v>
      </c>
      <c r="G267" s="63">
        <f t="shared" si="72"/>
        <v>0</v>
      </c>
      <c r="H267" s="26">
        <f t="shared" si="72"/>
        <v>0</v>
      </c>
      <c r="I267" s="26">
        <f t="shared" si="72"/>
        <v>0</v>
      </c>
      <c r="J267" s="26">
        <f t="shared" si="72"/>
        <v>0</v>
      </c>
      <c r="K267" s="63">
        <f t="shared" si="72"/>
        <v>0</v>
      </c>
      <c r="L267" s="26">
        <f t="shared" si="72"/>
        <v>0</v>
      </c>
      <c r="M267" s="26">
        <f t="shared" si="72"/>
        <v>0</v>
      </c>
      <c r="N267" s="26">
        <f t="shared" si="72"/>
        <v>0</v>
      </c>
      <c r="O267" s="26">
        <f t="shared" si="72"/>
        <v>0</v>
      </c>
    </row>
    <row r="268" spans="1:15" x14ac:dyDescent="0.2">
      <c r="A268" s="33" t="s">
        <v>466</v>
      </c>
      <c r="B268" s="33" t="s">
        <v>467</v>
      </c>
      <c r="C268" s="33" t="s">
        <v>428</v>
      </c>
      <c r="D268" s="26">
        <f t="shared" si="72"/>
        <v>-24958.940000000002</v>
      </c>
      <c r="E268" s="26">
        <f t="shared" si="72"/>
        <v>-24948.840000000004</v>
      </c>
      <c r="F268" s="26">
        <f t="shared" si="72"/>
        <v>-3.05</v>
      </c>
      <c r="G268" s="63">
        <f t="shared" si="72"/>
        <v>-7.0499999999985441</v>
      </c>
      <c r="H268" s="26">
        <f t="shared" si="72"/>
        <v>-29579.120000000003</v>
      </c>
      <c r="I268" s="26">
        <f t="shared" si="72"/>
        <v>-29574.649999999994</v>
      </c>
      <c r="J268" s="26">
        <f t="shared" si="72"/>
        <v>-10.200000000000001</v>
      </c>
      <c r="K268" s="63">
        <f t="shared" si="72"/>
        <v>5.7299999999915601</v>
      </c>
      <c r="L268" s="26">
        <f t="shared" si="72"/>
        <v>-30194.278666000006</v>
      </c>
      <c r="M268" s="26">
        <f t="shared" si="72"/>
        <v>-30196.707021000002</v>
      </c>
      <c r="N268" s="26">
        <f t="shared" si="72"/>
        <v>-3.2132879999999999</v>
      </c>
      <c r="O268" s="26">
        <f t="shared" si="72"/>
        <v>5.6416429999963729</v>
      </c>
    </row>
    <row r="269" spans="1:15" x14ac:dyDescent="0.2">
      <c r="A269" s="33" t="s">
        <v>468</v>
      </c>
      <c r="B269" s="33" t="s">
        <v>469</v>
      </c>
      <c r="C269" s="33" t="s">
        <v>428</v>
      </c>
      <c r="D269" s="26">
        <f t="shared" si="72"/>
        <v>-186038.38999999998</v>
      </c>
      <c r="E269" s="26">
        <f t="shared" si="72"/>
        <v>-185399.05000000002</v>
      </c>
      <c r="F269" s="26">
        <f t="shared" si="72"/>
        <v>-58.49</v>
      </c>
      <c r="G269" s="63">
        <f t="shared" si="72"/>
        <v>-580.84999999997467</v>
      </c>
      <c r="H269" s="26">
        <f t="shared" si="72"/>
        <v>-198514.52</v>
      </c>
      <c r="I269" s="26">
        <f t="shared" si="72"/>
        <v>-198016.7</v>
      </c>
      <c r="J269" s="26">
        <f t="shared" si="72"/>
        <v>-26.58</v>
      </c>
      <c r="K269" s="63">
        <f t="shared" si="72"/>
        <v>-471.23999999999972</v>
      </c>
      <c r="L269" s="26">
        <f t="shared" si="72"/>
        <v>-204218.98695699999</v>
      </c>
      <c r="M269" s="26">
        <f t="shared" si="72"/>
        <v>-203576.121499</v>
      </c>
      <c r="N269" s="26">
        <f t="shared" si="72"/>
        <v>-35.023001999999998</v>
      </c>
      <c r="O269" s="26">
        <f t="shared" si="72"/>
        <v>-607.84245599999292</v>
      </c>
    </row>
    <row r="270" spans="1:15" x14ac:dyDescent="0.2">
      <c r="A270" s="33" t="s">
        <v>470</v>
      </c>
      <c r="B270" s="33" t="s">
        <v>471</v>
      </c>
      <c r="C270" s="33" t="s">
        <v>428</v>
      </c>
      <c r="D270" s="26">
        <f t="shared" si="72"/>
        <v>-2096.0299999999988</v>
      </c>
      <c r="E270" s="26">
        <f t="shared" si="72"/>
        <v>0</v>
      </c>
      <c r="F270" s="26">
        <f t="shared" si="72"/>
        <v>-2150.2799999999988</v>
      </c>
      <c r="G270" s="63">
        <f t="shared" si="72"/>
        <v>54.25</v>
      </c>
      <c r="H270" s="26">
        <f t="shared" si="72"/>
        <v>-3774.0699999999997</v>
      </c>
      <c r="I270" s="26">
        <f t="shared" si="72"/>
        <v>0</v>
      </c>
      <c r="J270" s="26">
        <f t="shared" si="72"/>
        <v>-4291.5199999999968</v>
      </c>
      <c r="K270" s="63">
        <f t="shared" si="72"/>
        <v>517.44999999999709</v>
      </c>
      <c r="L270" s="26">
        <f t="shared" si="72"/>
        <v>-1708.9501339999988</v>
      </c>
      <c r="M270" s="26">
        <f t="shared" si="72"/>
        <v>0</v>
      </c>
      <c r="N270" s="26">
        <f t="shared" si="72"/>
        <v>-3986.9903709999999</v>
      </c>
      <c r="O270" s="26">
        <f t="shared" si="72"/>
        <v>2278.0402370000011</v>
      </c>
    </row>
    <row r="271" spans="1:15" x14ac:dyDescent="0.2">
      <c r="A271" s="33" t="s">
        <v>472</v>
      </c>
      <c r="B271" s="67" t="s">
        <v>473</v>
      </c>
      <c r="C271" s="33" t="s">
        <v>428</v>
      </c>
      <c r="D271" s="26">
        <f t="shared" si="72"/>
        <v>0</v>
      </c>
      <c r="E271" s="26">
        <f t="shared" si="72"/>
        <v>0</v>
      </c>
      <c r="F271" s="26">
        <f t="shared" si="72"/>
        <v>0</v>
      </c>
      <c r="G271" s="63">
        <f t="shared" si="72"/>
        <v>0</v>
      </c>
      <c r="H271" s="26">
        <f t="shared" si="72"/>
        <v>0</v>
      </c>
      <c r="I271" s="26">
        <f t="shared" si="72"/>
        <v>0</v>
      </c>
      <c r="J271" s="26">
        <f t="shared" si="72"/>
        <v>0</v>
      </c>
      <c r="K271" s="63">
        <f t="shared" si="72"/>
        <v>0</v>
      </c>
      <c r="L271" s="26">
        <f t="shared" si="72"/>
        <v>0</v>
      </c>
      <c r="M271" s="26">
        <f t="shared" si="72"/>
        <v>0</v>
      </c>
      <c r="N271" s="26">
        <f t="shared" si="72"/>
        <v>0</v>
      </c>
      <c r="O271" s="26">
        <f t="shared" si="72"/>
        <v>0</v>
      </c>
    </row>
    <row r="272" spans="1:15" x14ac:dyDescent="0.2">
      <c r="A272" s="33" t="s">
        <v>474</v>
      </c>
      <c r="B272" s="33" t="s">
        <v>475</v>
      </c>
      <c r="C272" s="33" t="s">
        <v>428</v>
      </c>
      <c r="D272" s="26">
        <f t="shared" si="72"/>
        <v>-2654.9300000000003</v>
      </c>
      <c r="E272" s="26">
        <f t="shared" si="72"/>
        <v>-2654.33</v>
      </c>
      <c r="F272" s="26">
        <f t="shared" si="72"/>
        <v>-0.6</v>
      </c>
      <c r="G272" s="63">
        <f t="shared" si="72"/>
        <v>9.0927265716800321E-14</v>
      </c>
      <c r="H272" s="26">
        <f t="shared" si="72"/>
        <v>-2586.3199999999997</v>
      </c>
      <c r="I272" s="26">
        <f t="shared" si="72"/>
        <v>-2586.1899999999996</v>
      </c>
      <c r="J272" s="26">
        <f t="shared" si="72"/>
        <v>-0.13</v>
      </c>
      <c r="K272" s="63">
        <f t="shared" si="72"/>
        <v>-1.0913492332065289E-13</v>
      </c>
      <c r="L272" s="26">
        <f t="shared" si="72"/>
        <v>-3491.9223890000003</v>
      </c>
      <c r="M272" s="26">
        <f t="shared" si="72"/>
        <v>-3491.6735360000002</v>
      </c>
      <c r="N272" s="26">
        <f t="shared" si="72"/>
        <v>-0.25337999999999999</v>
      </c>
      <c r="O272" s="26">
        <f t="shared" si="72"/>
        <v>4.5269999999462684E-3</v>
      </c>
    </row>
    <row r="273" spans="1:15" x14ac:dyDescent="0.2">
      <c r="A273" s="33" t="s">
        <v>476</v>
      </c>
      <c r="B273" s="33" t="s">
        <v>477</v>
      </c>
      <c r="C273" s="33" t="s">
        <v>428</v>
      </c>
      <c r="D273" s="26">
        <f t="shared" ref="D273:O288" si="73">D155-D37</f>
        <v>-12.83</v>
      </c>
      <c r="E273" s="26">
        <f t="shared" si="73"/>
        <v>0</v>
      </c>
      <c r="F273" s="26">
        <f t="shared" si="73"/>
        <v>0.92</v>
      </c>
      <c r="G273" s="63">
        <f t="shared" si="73"/>
        <v>-13.75</v>
      </c>
      <c r="H273" s="26">
        <f t="shared" si="73"/>
        <v>-9.09</v>
      </c>
      <c r="I273" s="26">
        <f t="shared" si="73"/>
        <v>0</v>
      </c>
      <c r="J273" s="26">
        <f t="shared" si="73"/>
        <v>1.25</v>
      </c>
      <c r="K273" s="63">
        <f t="shared" si="73"/>
        <v>-10.34</v>
      </c>
      <c r="L273" s="26">
        <f t="shared" si="73"/>
        <v>-4.4578379999999997</v>
      </c>
      <c r="M273" s="26">
        <f t="shared" si="73"/>
        <v>0</v>
      </c>
      <c r="N273" s="26">
        <f t="shared" si="73"/>
        <v>0.40005499999999999</v>
      </c>
      <c r="O273" s="26">
        <f t="shared" si="73"/>
        <v>-4.8578929999999998</v>
      </c>
    </row>
    <row r="274" spans="1:15" x14ac:dyDescent="0.2">
      <c r="A274" s="33" t="s">
        <v>478</v>
      </c>
      <c r="B274" s="33" t="s">
        <v>479</v>
      </c>
      <c r="C274" s="33" t="s">
        <v>428</v>
      </c>
      <c r="D274" s="26">
        <f t="shared" si="73"/>
        <v>14.55</v>
      </c>
      <c r="E274" s="26">
        <f t="shared" si="73"/>
        <v>14.47</v>
      </c>
      <c r="F274" s="26">
        <f t="shared" si="73"/>
        <v>0.08</v>
      </c>
      <c r="G274" s="63">
        <f t="shared" si="73"/>
        <v>0</v>
      </c>
      <c r="H274" s="26">
        <f t="shared" si="73"/>
        <v>1.1000000000000001</v>
      </c>
      <c r="I274" s="26">
        <f t="shared" si="73"/>
        <v>1.1300000000000001</v>
      </c>
      <c r="J274" s="26">
        <f t="shared" si="73"/>
        <v>0</v>
      </c>
      <c r="K274" s="63">
        <f t="shared" si="73"/>
        <v>-2.9999999999999971E-2</v>
      </c>
      <c r="L274" s="26">
        <f t="shared" si="73"/>
        <v>0.42539000000000005</v>
      </c>
      <c r="M274" s="26">
        <f t="shared" si="73"/>
        <v>0.34238299999999999</v>
      </c>
      <c r="N274" s="26">
        <f t="shared" si="73"/>
        <v>9.2454999999999996E-2</v>
      </c>
      <c r="O274" s="26">
        <f t="shared" si="73"/>
        <v>-9.4480000000000119E-3</v>
      </c>
    </row>
    <row r="275" spans="1:15" x14ac:dyDescent="0.2">
      <c r="A275" s="33" t="s">
        <v>480</v>
      </c>
      <c r="B275" s="33" t="s">
        <v>481</v>
      </c>
      <c r="C275" s="33" t="s">
        <v>428</v>
      </c>
      <c r="D275" s="26">
        <f t="shared" si="73"/>
        <v>0.11</v>
      </c>
      <c r="E275" s="26">
        <f t="shared" si="73"/>
        <v>0.11</v>
      </c>
      <c r="F275" s="26">
        <f t="shared" si="73"/>
        <v>0</v>
      </c>
      <c r="G275" s="63">
        <f t="shared" si="73"/>
        <v>0</v>
      </c>
      <c r="H275" s="26">
        <f t="shared" si="73"/>
        <v>-0.24</v>
      </c>
      <c r="I275" s="26">
        <f t="shared" si="73"/>
        <v>-0.24</v>
      </c>
      <c r="J275" s="26">
        <f t="shared" si="73"/>
        <v>0</v>
      </c>
      <c r="K275" s="63">
        <f t="shared" si="73"/>
        <v>0</v>
      </c>
      <c r="L275" s="26">
        <f t="shared" si="73"/>
        <v>0.33685299999999996</v>
      </c>
      <c r="M275" s="26">
        <f t="shared" si="73"/>
        <v>0.33823799999999998</v>
      </c>
      <c r="N275" s="26">
        <f t="shared" si="73"/>
        <v>0</v>
      </c>
      <c r="O275" s="26">
        <f t="shared" si="73"/>
        <v>-1.3850000000000112E-3</v>
      </c>
    </row>
    <row r="276" spans="1:15" x14ac:dyDescent="0.2">
      <c r="A276" s="33" t="s">
        <v>482</v>
      </c>
      <c r="B276" s="33" t="s">
        <v>483</v>
      </c>
      <c r="C276" s="33" t="s">
        <v>428</v>
      </c>
      <c r="D276" s="26">
        <f t="shared" si="73"/>
        <v>-9252.7400000000016</v>
      </c>
      <c r="E276" s="26">
        <f t="shared" si="73"/>
        <v>-9471.34</v>
      </c>
      <c r="F276" s="26">
        <f t="shared" si="73"/>
        <v>211.16</v>
      </c>
      <c r="G276" s="63">
        <f t="shared" si="73"/>
        <v>7.4399999999985447</v>
      </c>
      <c r="H276" s="26">
        <f t="shared" si="73"/>
        <v>-7010.5600000000013</v>
      </c>
      <c r="I276" s="26">
        <f t="shared" si="73"/>
        <v>-7224.239999999998</v>
      </c>
      <c r="J276" s="26">
        <f t="shared" si="73"/>
        <v>216.53</v>
      </c>
      <c r="K276" s="63">
        <f t="shared" si="73"/>
        <v>-2.8500000000033392</v>
      </c>
      <c r="L276" s="26">
        <f t="shared" si="73"/>
        <v>-7302.5164959999966</v>
      </c>
      <c r="M276" s="26">
        <f t="shared" si="73"/>
        <v>-7550.1793130000005</v>
      </c>
      <c r="N276" s="26">
        <f t="shared" si="73"/>
        <v>242.554934</v>
      </c>
      <c r="O276" s="26">
        <f t="shared" si="73"/>
        <v>5.1078830000039961</v>
      </c>
    </row>
    <row r="277" spans="1:15" x14ac:dyDescent="0.2">
      <c r="A277" s="33" t="s">
        <v>484</v>
      </c>
      <c r="B277" s="33" t="s">
        <v>485</v>
      </c>
      <c r="C277" s="33" t="s">
        <v>428</v>
      </c>
      <c r="D277" s="26">
        <f t="shared" si="73"/>
        <v>40.57</v>
      </c>
      <c r="E277" s="26">
        <f t="shared" si="73"/>
        <v>0</v>
      </c>
      <c r="F277" s="26">
        <f t="shared" si="73"/>
        <v>40.270000000000003</v>
      </c>
      <c r="G277" s="63">
        <f t="shared" si="73"/>
        <v>0.29999999999999982</v>
      </c>
      <c r="H277" s="26">
        <f t="shared" si="73"/>
        <v>31.810000000000002</v>
      </c>
      <c r="I277" s="26">
        <f t="shared" si="73"/>
        <v>0</v>
      </c>
      <c r="J277" s="26">
        <f t="shared" si="73"/>
        <v>31.759999999999998</v>
      </c>
      <c r="K277" s="63">
        <f t="shared" si="73"/>
        <v>5.000000000000393E-2</v>
      </c>
      <c r="L277" s="26">
        <f t="shared" si="73"/>
        <v>26.977874999999997</v>
      </c>
      <c r="M277" s="26">
        <f t="shared" si="73"/>
        <v>0</v>
      </c>
      <c r="N277" s="26">
        <f t="shared" si="73"/>
        <v>26.817713999999999</v>
      </c>
      <c r="O277" s="26">
        <f t="shared" si="73"/>
        <v>0.16016099999999867</v>
      </c>
    </row>
    <row r="278" spans="1:15" x14ac:dyDescent="0.2">
      <c r="A278" s="33" t="s">
        <v>486</v>
      </c>
      <c r="B278" s="33" t="s">
        <v>487</v>
      </c>
      <c r="C278" s="33" t="s">
        <v>428</v>
      </c>
      <c r="D278" s="26">
        <f t="shared" si="73"/>
        <v>-11259.680000000002</v>
      </c>
      <c r="E278" s="26">
        <f t="shared" si="73"/>
        <v>0</v>
      </c>
      <c r="F278" s="26">
        <f t="shared" si="73"/>
        <v>19.47</v>
      </c>
      <c r="G278" s="63">
        <f t="shared" si="73"/>
        <v>-11279.150000000003</v>
      </c>
      <c r="H278" s="26">
        <f t="shared" si="73"/>
        <v>-11065.440000000002</v>
      </c>
      <c r="I278" s="26">
        <f t="shared" si="73"/>
        <v>0</v>
      </c>
      <c r="J278" s="26">
        <f t="shared" si="73"/>
        <v>23.75</v>
      </c>
      <c r="K278" s="63">
        <f t="shared" si="73"/>
        <v>-11089.190000000002</v>
      </c>
      <c r="L278" s="26">
        <f t="shared" si="73"/>
        <v>-10804.519978000002</v>
      </c>
      <c r="M278" s="26">
        <f t="shared" si="73"/>
        <v>0</v>
      </c>
      <c r="N278" s="26">
        <f t="shared" si="73"/>
        <v>28.865068999999998</v>
      </c>
      <c r="O278" s="26">
        <f t="shared" si="73"/>
        <v>-10833.385047000003</v>
      </c>
    </row>
    <row r="279" spans="1:15" x14ac:dyDescent="0.2">
      <c r="A279" s="33" t="s">
        <v>488</v>
      </c>
      <c r="B279" s="33" t="s">
        <v>489</v>
      </c>
      <c r="C279" s="33" t="s">
        <v>428</v>
      </c>
      <c r="D279" s="26">
        <f t="shared" si="73"/>
        <v>9.07</v>
      </c>
      <c r="E279" s="26">
        <f t="shared" si="73"/>
        <v>0</v>
      </c>
      <c r="F279" s="26">
        <f t="shared" si="73"/>
        <v>8.8000000000000007</v>
      </c>
      <c r="G279" s="63">
        <f t="shared" si="73"/>
        <v>0.26999999999999957</v>
      </c>
      <c r="H279" s="26">
        <f t="shared" si="73"/>
        <v>44.61</v>
      </c>
      <c r="I279" s="26">
        <f t="shared" si="73"/>
        <v>0</v>
      </c>
      <c r="J279" s="26">
        <f t="shared" si="73"/>
        <v>40.21</v>
      </c>
      <c r="K279" s="63">
        <f t="shared" si="73"/>
        <v>4.3999999999999986</v>
      </c>
      <c r="L279" s="26">
        <f t="shared" si="73"/>
        <v>63.490247000000004</v>
      </c>
      <c r="M279" s="26">
        <f t="shared" si="73"/>
        <v>0</v>
      </c>
      <c r="N279" s="26">
        <f t="shared" si="73"/>
        <v>63.139583999999999</v>
      </c>
      <c r="O279" s="26">
        <f t="shared" si="73"/>
        <v>0.35066300000000439</v>
      </c>
    </row>
    <row r="280" spans="1:15" x14ac:dyDescent="0.2">
      <c r="A280" s="33" t="s">
        <v>490</v>
      </c>
      <c r="B280" s="33" t="s">
        <v>491</v>
      </c>
      <c r="C280" s="33" t="s">
        <v>428</v>
      </c>
      <c r="D280" s="26">
        <f t="shared" si="73"/>
        <v>-4763.4599999999991</v>
      </c>
      <c r="E280" s="26">
        <f t="shared" si="73"/>
        <v>-4761.6200000000008</v>
      </c>
      <c r="F280" s="26">
        <f t="shared" si="73"/>
        <v>0</v>
      </c>
      <c r="G280" s="63">
        <f t="shared" si="73"/>
        <v>-1.839999999999236</v>
      </c>
      <c r="H280" s="26">
        <f t="shared" si="73"/>
        <v>-5735.1799999999994</v>
      </c>
      <c r="I280" s="26">
        <f t="shared" si="73"/>
        <v>-5735.07</v>
      </c>
      <c r="J280" s="26">
        <f t="shared" si="73"/>
        <v>0</v>
      </c>
      <c r="K280" s="63">
        <f t="shared" si="73"/>
        <v>-0.10999999999967258</v>
      </c>
      <c r="L280" s="26">
        <f t="shared" si="73"/>
        <v>-6716.3892209999995</v>
      </c>
      <c r="M280" s="26">
        <f t="shared" si="73"/>
        <v>-6717.9183659999999</v>
      </c>
      <c r="N280" s="26">
        <f t="shared" si="73"/>
        <v>0</v>
      </c>
      <c r="O280" s="26">
        <f t="shared" si="73"/>
        <v>1.5291450000001987</v>
      </c>
    </row>
    <row r="281" spans="1:15" x14ac:dyDescent="0.2">
      <c r="A281" s="38">
        <v>2707</v>
      </c>
      <c r="B281" s="33" t="s">
        <v>492</v>
      </c>
      <c r="C281" s="33" t="s">
        <v>428</v>
      </c>
      <c r="D281" s="26">
        <f t="shared" si="73"/>
        <v>-8.41</v>
      </c>
      <c r="E281" s="26">
        <f t="shared" si="73"/>
        <v>-8.41</v>
      </c>
      <c r="F281" s="26">
        <f t="shared" si="73"/>
        <v>0</v>
      </c>
      <c r="G281" s="63">
        <f t="shared" si="73"/>
        <v>0</v>
      </c>
      <c r="H281" s="26">
        <f t="shared" si="73"/>
        <v>-6.75</v>
      </c>
      <c r="I281" s="26">
        <f t="shared" si="73"/>
        <v>-6.75</v>
      </c>
      <c r="J281" s="26">
        <f t="shared" si="73"/>
        <v>0</v>
      </c>
      <c r="K281" s="63">
        <f t="shared" si="73"/>
        <v>0</v>
      </c>
      <c r="L281" s="26">
        <f t="shared" si="73"/>
        <v>-8.3828809999999994</v>
      </c>
      <c r="M281" s="26">
        <f t="shared" si="73"/>
        <v>-8.320881</v>
      </c>
      <c r="N281" s="26">
        <f t="shared" si="73"/>
        <v>-6.2E-2</v>
      </c>
      <c r="O281" s="26">
        <f t="shared" si="73"/>
        <v>6.106226635438361E-16</v>
      </c>
    </row>
    <row r="282" spans="1:15" x14ac:dyDescent="0.2">
      <c r="A282" s="33" t="s">
        <v>493</v>
      </c>
      <c r="B282" s="33" t="s">
        <v>494</v>
      </c>
      <c r="C282" s="33" t="s">
        <v>428</v>
      </c>
      <c r="D282" s="26">
        <f t="shared" si="73"/>
        <v>-3.94</v>
      </c>
      <c r="E282" s="26">
        <f t="shared" si="73"/>
        <v>-3.95</v>
      </c>
      <c r="F282" s="26">
        <f t="shared" si="73"/>
        <v>0</v>
      </c>
      <c r="G282" s="63">
        <f t="shared" si="73"/>
        <v>9.9999999999999811E-3</v>
      </c>
      <c r="H282" s="26">
        <f t="shared" si="73"/>
        <v>-6.44</v>
      </c>
      <c r="I282" s="26">
        <f t="shared" si="73"/>
        <v>-6.61</v>
      </c>
      <c r="J282" s="26">
        <f t="shared" si="73"/>
        <v>0.17</v>
      </c>
      <c r="K282" s="63">
        <f t="shared" si="73"/>
        <v>0</v>
      </c>
      <c r="L282" s="26">
        <f t="shared" si="73"/>
        <v>-10.267358000000002</v>
      </c>
      <c r="M282" s="26">
        <f t="shared" si="73"/>
        <v>-10.316693000000001</v>
      </c>
      <c r="N282" s="26">
        <f t="shared" si="73"/>
        <v>0</v>
      </c>
      <c r="O282" s="26">
        <f t="shared" si="73"/>
        <v>4.9335000000000004E-2</v>
      </c>
    </row>
    <row r="283" spans="1:15" x14ac:dyDescent="0.2">
      <c r="A283" s="33" t="s">
        <v>495</v>
      </c>
      <c r="B283" s="33" t="s">
        <v>496</v>
      </c>
      <c r="C283" s="33" t="s">
        <v>428</v>
      </c>
      <c r="D283" s="26">
        <f t="shared" si="73"/>
        <v>-7329.2000000000007</v>
      </c>
      <c r="E283" s="26">
        <f t="shared" si="73"/>
        <v>-7329.380000000001</v>
      </c>
      <c r="F283" s="26">
        <f t="shared" si="73"/>
        <v>0.25</v>
      </c>
      <c r="G283" s="63">
        <f t="shared" si="73"/>
        <v>-6.9999999999481588E-2</v>
      </c>
      <c r="H283" s="26">
        <f t="shared" si="73"/>
        <v>-7224.26</v>
      </c>
      <c r="I283" s="26">
        <f t="shared" si="73"/>
        <v>-7225.1900000000005</v>
      </c>
      <c r="J283" s="26">
        <f t="shared" si="73"/>
        <v>0.93</v>
      </c>
      <c r="K283" s="63">
        <f t="shared" si="73"/>
        <v>6.361577931102147E-14</v>
      </c>
      <c r="L283" s="26">
        <f t="shared" si="73"/>
        <v>-6886.5948900000003</v>
      </c>
      <c r="M283" s="26">
        <f t="shared" si="73"/>
        <v>-6886.6270920000006</v>
      </c>
      <c r="N283" s="26">
        <f t="shared" si="73"/>
        <v>0</v>
      </c>
      <c r="O283" s="26">
        <f t="shared" si="73"/>
        <v>3.2201999999870168E-2</v>
      </c>
    </row>
    <row r="284" spans="1:15" x14ac:dyDescent="0.2">
      <c r="A284" s="33" t="s">
        <v>497</v>
      </c>
      <c r="B284" s="33" t="s">
        <v>498</v>
      </c>
      <c r="C284" s="33" t="s">
        <v>428</v>
      </c>
      <c r="D284" s="26">
        <f t="shared" si="73"/>
        <v>30.67</v>
      </c>
      <c r="E284" s="26">
        <f t="shared" si="73"/>
        <v>0</v>
      </c>
      <c r="F284" s="26">
        <f t="shared" si="73"/>
        <v>30.67</v>
      </c>
      <c r="G284" s="63">
        <f t="shared" si="73"/>
        <v>0</v>
      </c>
      <c r="H284" s="26">
        <f t="shared" si="73"/>
        <v>73.400000000000006</v>
      </c>
      <c r="I284" s="26">
        <f t="shared" si="73"/>
        <v>0</v>
      </c>
      <c r="J284" s="26">
        <f t="shared" si="73"/>
        <v>73.400000000000006</v>
      </c>
      <c r="K284" s="63">
        <f t="shared" si="73"/>
        <v>0</v>
      </c>
      <c r="L284" s="26">
        <f t="shared" si="73"/>
        <v>160.86964900000001</v>
      </c>
      <c r="M284" s="26">
        <f t="shared" si="73"/>
        <v>0</v>
      </c>
      <c r="N284" s="26">
        <f t="shared" si="73"/>
        <v>160.86964900000001</v>
      </c>
      <c r="O284" s="26">
        <f t="shared" si="73"/>
        <v>0</v>
      </c>
    </row>
    <row r="285" spans="1:15" x14ac:dyDescent="0.2">
      <c r="A285" s="33" t="s">
        <v>499</v>
      </c>
      <c r="B285" s="33" t="s">
        <v>500</v>
      </c>
      <c r="C285" s="33" t="s">
        <v>428</v>
      </c>
      <c r="D285" s="26">
        <f t="shared" si="73"/>
        <v>0.8</v>
      </c>
      <c r="E285" s="26">
        <f t="shared" si="73"/>
        <v>0</v>
      </c>
      <c r="F285" s="26">
        <f t="shared" si="73"/>
        <v>0.99</v>
      </c>
      <c r="G285" s="63">
        <f t="shared" si="73"/>
        <v>-0.19</v>
      </c>
      <c r="H285" s="26">
        <f t="shared" si="73"/>
        <v>14.700000000000001</v>
      </c>
      <c r="I285" s="26">
        <f t="shared" si="73"/>
        <v>0</v>
      </c>
      <c r="J285" s="26">
        <f t="shared" si="73"/>
        <v>0.15</v>
      </c>
      <c r="K285" s="63">
        <f t="shared" si="73"/>
        <v>14.55</v>
      </c>
      <c r="L285" s="26">
        <f t="shared" si="73"/>
        <v>9.3683030000000009</v>
      </c>
      <c r="M285" s="26">
        <f t="shared" si="73"/>
        <v>0</v>
      </c>
      <c r="N285" s="26">
        <f t="shared" si="73"/>
        <v>2.0415459999999999</v>
      </c>
      <c r="O285" s="26">
        <f t="shared" si="73"/>
        <v>7.3267569999999997</v>
      </c>
    </row>
    <row r="286" spans="1:15" x14ac:dyDescent="0.2">
      <c r="A286" s="33" t="s">
        <v>501</v>
      </c>
      <c r="B286" s="33" t="s">
        <v>502</v>
      </c>
      <c r="C286" s="33" t="s">
        <v>428</v>
      </c>
      <c r="D286" s="26">
        <f t="shared" si="73"/>
        <v>-4565.34</v>
      </c>
      <c r="E286" s="26">
        <f t="shared" si="73"/>
        <v>-5039.1499999999996</v>
      </c>
      <c r="F286" s="26">
        <f t="shared" si="73"/>
        <v>474.35</v>
      </c>
      <c r="G286" s="63">
        <f t="shared" si="73"/>
        <v>-0.54000000000046811</v>
      </c>
      <c r="H286" s="26">
        <f t="shared" si="73"/>
        <v>-5518.6900000000005</v>
      </c>
      <c r="I286" s="26">
        <f t="shared" si="73"/>
        <v>-6054.35</v>
      </c>
      <c r="J286" s="26">
        <f t="shared" si="73"/>
        <v>535.07999999999993</v>
      </c>
      <c r="K286" s="63">
        <f t="shared" si="73"/>
        <v>0.58000000000033936</v>
      </c>
      <c r="L286" s="26">
        <f t="shared" si="73"/>
        <v>-6209.4160069999998</v>
      </c>
      <c r="M286" s="26">
        <f t="shared" si="73"/>
        <v>-6789.8357029999997</v>
      </c>
      <c r="N286" s="26">
        <f t="shared" si="73"/>
        <v>582.91081099999997</v>
      </c>
      <c r="O286" s="26">
        <f t="shared" si="73"/>
        <v>-2.4911150000004056</v>
      </c>
    </row>
    <row r="287" spans="1:15" x14ac:dyDescent="0.2">
      <c r="A287" s="33" t="s">
        <v>503</v>
      </c>
      <c r="B287" s="33" t="s">
        <v>504</v>
      </c>
      <c r="C287" s="33" t="s">
        <v>428</v>
      </c>
      <c r="D287" s="26">
        <f t="shared" si="73"/>
        <v>-1125.26</v>
      </c>
      <c r="E287" s="26">
        <f t="shared" si="73"/>
        <v>-1105.5800000000002</v>
      </c>
      <c r="F287" s="26">
        <f t="shared" si="73"/>
        <v>-1.8</v>
      </c>
      <c r="G287" s="63">
        <f t="shared" si="73"/>
        <v>-17.879999999999836</v>
      </c>
      <c r="H287" s="26">
        <f t="shared" si="73"/>
        <v>-2009.7500000000002</v>
      </c>
      <c r="I287" s="26">
        <f t="shared" si="73"/>
        <v>-1965.25</v>
      </c>
      <c r="J287" s="26">
        <f t="shared" si="73"/>
        <v>-4.13</v>
      </c>
      <c r="K287" s="63">
        <f t="shared" si="73"/>
        <v>-40.370000000000225</v>
      </c>
      <c r="L287" s="26">
        <f t="shared" si="73"/>
        <v>-2006.9157259999999</v>
      </c>
      <c r="M287" s="26">
        <f t="shared" si="73"/>
        <v>-1973.8620619999999</v>
      </c>
      <c r="N287" s="26">
        <f t="shared" si="73"/>
        <v>-1.8214950000000001</v>
      </c>
      <c r="O287" s="26">
        <f t="shared" si="73"/>
        <v>-31.232169000000027</v>
      </c>
    </row>
    <row r="288" spans="1:15" x14ac:dyDescent="0.2">
      <c r="A288" s="33" t="s">
        <v>505</v>
      </c>
      <c r="B288" s="33" t="s">
        <v>506</v>
      </c>
      <c r="C288" s="33" t="s">
        <v>428</v>
      </c>
      <c r="D288" s="26">
        <f t="shared" si="73"/>
        <v>2714.5</v>
      </c>
      <c r="E288" s="26">
        <f t="shared" si="73"/>
        <v>0</v>
      </c>
      <c r="F288" s="26">
        <f t="shared" si="73"/>
        <v>2661.7999999999993</v>
      </c>
      <c r="G288" s="63">
        <f t="shared" si="73"/>
        <v>52.700000000000728</v>
      </c>
      <c r="H288" s="26">
        <f t="shared" si="73"/>
        <v>3118.760000000002</v>
      </c>
      <c r="I288" s="26">
        <f t="shared" si="73"/>
        <v>0</v>
      </c>
      <c r="J288" s="26">
        <f t="shared" si="73"/>
        <v>3054.34</v>
      </c>
      <c r="K288" s="63">
        <f t="shared" si="73"/>
        <v>64.420000000001892</v>
      </c>
      <c r="L288" s="26">
        <f t="shared" si="73"/>
        <v>5114.9172440000002</v>
      </c>
      <c r="M288" s="26">
        <f t="shared" si="73"/>
        <v>0</v>
      </c>
      <c r="N288" s="26">
        <f t="shared" si="73"/>
        <v>5102.1740739999987</v>
      </c>
      <c r="O288" s="26">
        <f t="shared" si="73"/>
        <v>12.743170000001555</v>
      </c>
    </row>
    <row r="289" spans="1:15" x14ac:dyDescent="0.2">
      <c r="A289" s="33" t="s">
        <v>507</v>
      </c>
      <c r="B289" s="33" t="s">
        <v>508</v>
      </c>
      <c r="C289" s="33" t="s">
        <v>428</v>
      </c>
      <c r="D289" s="26">
        <f t="shared" ref="D289:O304" si="74">D171-D53</f>
        <v>-329.23999999999995</v>
      </c>
      <c r="E289" s="26">
        <f t="shared" si="74"/>
        <v>-329.34999999999997</v>
      </c>
      <c r="F289" s="26">
        <f t="shared" si="74"/>
        <v>0.12</v>
      </c>
      <c r="G289" s="63">
        <f t="shared" si="74"/>
        <v>-1.0000000000000564E-2</v>
      </c>
      <c r="H289" s="26">
        <f t="shared" si="74"/>
        <v>-350.28000000000003</v>
      </c>
      <c r="I289" s="26">
        <f t="shared" si="74"/>
        <v>-350.31</v>
      </c>
      <c r="J289" s="26">
        <f t="shared" si="74"/>
        <v>0</v>
      </c>
      <c r="K289" s="63">
        <f t="shared" si="74"/>
        <v>3.0000000000000249E-2</v>
      </c>
      <c r="L289" s="26">
        <f t="shared" si="74"/>
        <v>-343.71629199999995</v>
      </c>
      <c r="M289" s="26">
        <f t="shared" si="74"/>
        <v>-344.17688599999997</v>
      </c>
      <c r="N289" s="26">
        <f t="shared" si="74"/>
        <v>0.460594</v>
      </c>
      <c r="O289" s="26">
        <f t="shared" si="74"/>
        <v>-4.9960036108132044E-16</v>
      </c>
    </row>
    <row r="290" spans="1:15" x14ac:dyDescent="0.2">
      <c r="A290" s="33" t="s">
        <v>509</v>
      </c>
      <c r="B290" s="33" t="s">
        <v>510</v>
      </c>
      <c r="C290" s="33" t="s">
        <v>428</v>
      </c>
      <c r="D290" s="26">
        <f t="shared" si="74"/>
        <v>260.92</v>
      </c>
      <c r="E290" s="26">
        <f t="shared" si="74"/>
        <v>0</v>
      </c>
      <c r="F290" s="26">
        <f t="shared" si="74"/>
        <v>264.12</v>
      </c>
      <c r="G290" s="63">
        <f t="shared" si="74"/>
        <v>-3.1999999999999953</v>
      </c>
      <c r="H290" s="26">
        <f t="shared" si="74"/>
        <v>418.55</v>
      </c>
      <c r="I290" s="26">
        <f t="shared" si="74"/>
        <v>0</v>
      </c>
      <c r="J290" s="26">
        <f t="shared" si="74"/>
        <v>424.29999999999995</v>
      </c>
      <c r="K290" s="63">
        <f t="shared" si="74"/>
        <v>-5.7499999999999556</v>
      </c>
      <c r="L290" s="26">
        <f t="shared" si="74"/>
        <v>356.13487400000008</v>
      </c>
      <c r="M290" s="26">
        <f t="shared" si="74"/>
        <v>0</v>
      </c>
      <c r="N290" s="26">
        <f t="shared" si="74"/>
        <v>361.65685300000001</v>
      </c>
      <c r="O290" s="26">
        <f t="shared" si="74"/>
        <v>-5.5219789999999591</v>
      </c>
    </row>
    <row r="291" spans="1:15" x14ac:dyDescent="0.2">
      <c r="A291" s="33" t="s">
        <v>511</v>
      </c>
      <c r="B291" s="33" t="s">
        <v>512</v>
      </c>
      <c r="C291" s="33" t="s">
        <v>428</v>
      </c>
      <c r="D291" s="26">
        <f t="shared" si="74"/>
        <v>293.52</v>
      </c>
      <c r="E291" s="26">
        <f t="shared" si="74"/>
        <v>293.36</v>
      </c>
      <c r="F291" s="26">
        <f t="shared" si="74"/>
        <v>0.15</v>
      </c>
      <c r="G291" s="63">
        <f t="shared" si="74"/>
        <v>9.9999999999681732E-3</v>
      </c>
      <c r="H291" s="26">
        <f t="shared" si="74"/>
        <v>217.98</v>
      </c>
      <c r="I291" s="26">
        <f t="shared" si="74"/>
        <v>217.94</v>
      </c>
      <c r="J291" s="26">
        <f t="shared" si="74"/>
        <v>0</v>
      </c>
      <c r="K291" s="63">
        <f t="shared" si="74"/>
        <v>3.9999999999992042E-2</v>
      </c>
      <c r="L291" s="26">
        <f t="shared" si="74"/>
        <v>119.07308900000001</v>
      </c>
      <c r="M291" s="26">
        <f t="shared" si="74"/>
        <v>118.987313</v>
      </c>
      <c r="N291" s="26">
        <f t="shared" si="74"/>
        <v>8.5776000000000005E-2</v>
      </c>
      <c r="O291" s="26">
        <f t="shared" si="74"/>
        <v>9.8393515557404498E-15</v>
      </c>
    </row>
    <row r="292" spans="1:15" x14ac:dyDescent="0.2">
      <c r="A292" s="33" t="s">
        <v>513</v>
      </c>
      <c r="B292" s="33" t="s">
        <v>514</v>
      </c>
      <c r="C292" s="33" t="s">
        <v>428</v>
      </c>
      <c r="D292" s="26">
        <f t="shared" si="74"/>
        <v>172.03</v>
      </c>
      <c r="E292" s="26">
        <f t="shared" si="74"/>
        <v>0</v>
      </c>
      <c r="F292" s="26">
        <f t="shared" si="74"/>
        <v>1.34</v>
      </c>
      <c r="G292" s="63">
        <f t="shared" si="74"/>
        <v>170.69</v>
      </c>
      <c r="H292" s="26">
        <f t="shared" si="74"/>
        <v>285.79000000000002</v>
      </c>
      <c r="I292" s="26">
        <f t="shared" si="74"/>
        <v>0</v>
      </c>
      <c r="J292" s="26">
        <f t="shared" si="74"/>
        <v>0.99</v>
      </c>
      <c r="K292" s="63">
        <f t="shared" si="74"/>
        <v>284.8</v>
      </c>
      <c r="L292" s="26">
        <f t="shared" si="74"/>
        <v>219.76357400000001</v>
      </c>
      <c r="M292" s="26">
        <f t="shared" si="74"/>
        <v>0</v>
      </c>
      <c r="N292" s="26">
        <f t="shared" si="74"/>
        <v>1.363693</v>
      </c>
      <c r="O292" s="26">
        <f t="shared" si="74"/>
        <v>218.39988099999999</v>
      </c>
    </row>
    <row r="293" spans="1:15" x14ac:dyDescent="0.2">
      <c r="A293" s="33" t="s">
        <v>515</v>
      </c>
      <c r="B293" s="33" t="s">
        <v>516</v>
      </c>
      <c r="C293" s="33" t="s">
        <v>428</v>
      </c>
      <c r="D293" s="26">
        <f t="shared" si="74"/>
        <v>-88.19</v>
      </c>
      <c r="E293" s="26">
        <f t="shared" si="74"/>
        <v>-88.19</v>
      </c>
      <c r="F293" s="26">
        <f t="shared" si="74"/>
        <v>0</v>
      </c>
      <c r="G293" s="63">
        <f t="shared" si="74"/>
        <v>0</v>
      </c>
      <c r="H293" s="26">
        <f t="shared" si="74"/>
        <v>-137.39000000000001</v>
      </c>
      <c r="I293" s="26">
        <f t="shared" si="74"/>
        <v>-137.32</v>
      </c>
      <c r="J293" s="26">
        <f t="shared" si="74"/>
        <v>-0.06</v>
      </c>
      <c r="K293" s="63">
        <f t="shared" si="74"/>
        <v>-1.0000000000021603E-2</v>
      </c>
      <c r="L293" s="26">
        <f t="shared" si="74"/>
        <v>-186.11550800000001</v>
      </c>
      <c r="M293" s="26">
        <f t="shared" si="74"/>
        <v>-186.11550800000001</v>
      </c>
      <c r="N293" s="26">
        <f t="shared" si="74"/>
        <v>0</v>
      </c>
      <c r="O293" s="26">
        <f t="shared" si="74"/>
        <v>0</v>
      </c>
    </row>
    <row r="294" spans="1:15" x14ac:dyDescent="0.2">
      <c r="A294" s="33" t="s">
        <v>517</v>
      </c>
      <c r="B294" s="33" t="s">
        <v>518</v>
      </c>
      <c r="C294" s="33" t="s">
        <v>428</v>
      </c>
      <c r="D294" s="26">
        <f t="shared" si="74"/>
        <v>-47.660000000000025</v>
      </c>
      <c r="E294" s="26">
        <f t="shared" si="74"/>
        <v>-47.779999999999973</v>
      </c>
      <c r="F294" s="26">
        <f t="shared" si="74"/>
        <v>0.12</v>
      </c>
      <c r="G294" s="63">
        <f t="shared" si="74"/>
        <v>-5.2291504459844873E-14</v>
      </c>
      <c r="H294" s="26">
        <f t="shared" si="74"/>
        <v>-277.33000000000004</v>
      </c>
      <c r="I294" s="26">
        <f t="shared" si="74"/>
        <v>-277.31999999999994</v>
      </c>
      <c r="J294" s="26">
        <f t="shared" si="74"/>
        <v>0</v>
      </c>
      <c r="K294" s="63">
        <f t="shared" si="74"/>
        <v>-1.0000000000104592E-2</v>
      </c>
      <c r="L294" s="26">
        <f t="shared" si="74"/>
        <v>-160.696842</v>
      </c>
      <c r="M294" s="26">
        <f t="shared" si="74"/>
        <v>-160.21872999999999</v>
      </c>
      <c r="N294" s="26">
        <f t="shared" si="74"/>
        <v>-0.48108400000000001</v>
      </c>
      <c r="O294" s="26">
        <f t="shared" si="74"/>
        <v>2.9719999999899271E-3</v>
      </c>
    </row>
    <row r="295" spans="1:15" x14ac:dyDescent="0.2">
      <c r="A295" s="33" t="s">
        <v>519</v>
      </c>
      <c r="B295" s="33" t="s">
        <v>520</v>
      </c>
      <c r="C295" s="33" t="s">
        <v>428</v>
      </c>
      <c r="D295" s="26">
        <f t="shared" si="74"/>
        <v>-139.48999999999995</v>
      </c>
      <c r="E295" s="26">
        <f t="shared" si="74"/>
        <v>0</v>
      </c>
      <c r="F295" s="26">
        <f t="shared" si="74"/>
        <v>0</v>
      </c>
      <c r="G295" s="63">
        <f t="shared" si="74"/>
        <v>-139.48999999999995</v>
      </c>
      <c r="H295" s="26">
        <f t="shared" si="74"/>
        <v>-72.88</v>
      </c>
      <c r="I295" s="26">
        <f t="shared" si="74"/>
        <v>0</v>
      </c>
      <c r="J295" s="26">
        <f t="shared" si="74"/>
        <v>0</v>
      </c>
      <c r="K295" s="63">
        <f t="shared" si="74"/>
        <v>-72.88</v>
      </c>
      <c r="L295" s="26">
        <f t="shared" si="74"/>
        <v>-48.534942000000001</v>
      </c>
      <c r="M295" s="26">
        <f t="shared" si="74"/>
        <v>0</v>
      </c>
      <c r="N295" s="26">
        <f t="shared" si="74"/>
        <v>0</v>
      </c>
      <c r="O295" s="26">
        <f t="shared" si="74"/>
        <v>-48.534942000000001</v>
      </c>
    </row>
    <row r="296" spans="1:15" x14ac:dyDescent="0.2">
      <c r="A296" s="33" t="s">
        <v>521</v>
      </c>
      <c r="B296" s="67" t="s">
        <v>522</v>
      </c>
      <c r="C296" s="33" t="s">
        <v>428</v>
      </c>
      <c r="D296" s="26">
        <f t="shared" si="74"/>
        <v>0</v>
      </c>
      <c r="E296" s="26">
        <f t="shared" si="74"/>
        <v>0</v>
      </c>
      <c r="F296" s="26">
        <f t="shared" si="74"/>
        <v>0</v>
      </c>
      <c r="G296" s="63">
        <f t="shared" si="74"/>
        <v>0</v>
      </c>
      <c r="H296" s="26">
        <f t="shared" si="74"/>
        <v>0</v>
      </c>
      <c r="I296" s="26">
        <f t="shared" si="74"/>
        <v>0</v>
      </c>
      <c r="J296" s="26">
        <f t="shared" si="74"/>
        <v>0</v>
      </c>
      <c r="K296" s="63">
        <f t="shared" si="74"/>
        <v>0</v>
      </c>
      <c r="L296" s="26">
        <f t="shared" si="74"/>
        <v>0</v>
      </c>
      <c r="M296" s="26">
        <f t="shared" si="74"/>
        <v>0</v>
      </c>
      <c r="N296" s="26">
        <f t="shared" si="74"/>
        <v>0</v>
      </c>
      <c r="O296" s="26">
        <f t="shared" si="74"/>
        <v>0</v>
      </c>
    </row>
    <row r="297" spans="1:15" x14ac:dyDescent="0.2">
      <c r="A297" s="33" t="s">
        <v>523</v>
      </c>
      <c r="B297" s="67" t="s">
        <v>524</v>
      </c>
      <c r="C297" s="33" t="s">
        <v>428</v>
      </c>
      <c r="D297" s="26">
        <f t="shared" si="74"/>
        <v>0</v>
      </c>
      <c r="E297" s="26">
        <f t="shared" si="74"/>
        <v>0</v>
      </c>
      <c r="F297" s="26">
        <f t="shared" si="74"/>
        <v>0</v>
      </c>
      <c r="G297" s="63">
        <f t="shared" si="74"/>
        <v>0</v>
      </c>
      <c r="H297" s="26">
        <f t="shared" si="74"/>
        <v>0</v>
      </c>
      <c r="I297" s="26">
        <f t="shared" si="74"/>
        <v>0</v>
      </c>
      <c r="J297" s="26">
        <f t="shared" si="74"/>
        <v>0</v>
      </c>
      <c r="K297" s="63">
        <f t="shared" si="74"/>
        <v>0</v>
      </c>
      <c r="L297" s="26">
        <f t="shared" si="74"/>
        <v>0</v>
      </c>
      <c r="M297" s="26">
        <f t="shared" si="74"/>
        <v>0</v>
      </c>
      <c r="N297" s="26">
        <f t="shared" si="74"/>
        <v>0</v>
      </c>
      <c r="O297" s="26">
        <f t="shared" si="74"/>
        <v>0</v>
      </c>
    </row>
    <row r="298" spans="1:15" x14ac:dyDescent="0.2">
      <c r="A298" s="33" t="s">
        <v>525</v>
      </c>
      <c r="B298" s="67" t="s">
        <v>526</v>
      </c>
      <c r="C298" s="33" t="s">
        <v>428</v>
      </c>
      <c r="D298" s="26">
        <f t="shared" si="74"/>
        <v>0</v>
      </c>
      <c r="E298" s="26">
        <f t="shared" si="74"/>
        <v>0</v>
      </c>
      <c r="F298" s="26">
        <f t="shared" si="74"/>
        <v>0</v>
      </c>
      <c r="G298" s="63">
        <f t="shared" si="74"/>
        <v>0</v>
      </c>
      <c r="H298" s="26">
        <f t="shared" si="74"/>
        <v>0</v>
      </c>
      <c r="I298" s="26">
        <f t="shared" si="74"/>
        <v>0</v>
      </c>
      <c r="J298" s="26">
        <f t="shared" si="74"/>
        <v>0</v>
      </c>
      <c r="K298" s="63">
        <f t="shared" si="74"/>
        <v>0</v>
      </c>
      <c r="L298" s="26">
        <f t="shared" si="74"/>
        <v>0</v>
      </c>
      <c r="M298" s="26">
        <f t="shared" si="74"/>
        <v>0</v>
      </c>
      <c r="N298" s="26">
        <f t="shared" si="74"/>
        <v>0</v>
      </c>
      <c r="O298" s="26">
        <f t="shared" si="74"/>
        <v>0</v>
      </c>
    </row>
    <row r="299" spans="1:15" x14ac:dyDescent="0.2">
      <c r="A299" s="33" t="s">
        <v>527</v>
      </c>
      <c r="B299" s="33" t="s">
        <v>528</v>
      </c>
      <c r="C299" s="33" t="s">
        <v>428</v>
      </c>
      <c r="D299" s="26">
        <f t="shared" si="74"/>
        <v>0.42</v>
      </c>
      <c r="E299" s="26">
        <f t="shared" si="74"/>
        <v>0.4</v>
      </c>
      <c r="F299" s="26">
        <f t="shared" si="74"/>
        <v>0</v>
      </c>
      <c r="G299" s="63">
        <f t="shared" si="74"/>
        <v>1.9999999999999962E-2</v>
      </c>
      <c r="H299" s="26">
        <f t="shared" si="74"/>
        <v>0.05</v>
      </c>
      <c r="I299" s="26">
        <f t="shared" si="74"/>
        <v>0.03</v>
      </c>
      <c r="J299" s="26">
        <f t="shared" si="74"/>
        <v>0</v>
      </c>
      <c r="K299" s="63">
        <f t="shared" si="74"/>
        <v>2.0000000000000004E-2</v>
      </c>
      <c r="L299" s="26">
        <f t="shared" si="74"/>
        <v>1.378252</v>
      </c>
      <c r="M299" s="26">
        <f t="shared" si="74"/>
        <v>1.410463</v>
      </c>
      <c r="N299" s="26">
        <f t="shared" si="74"/>
        <v>0</v>
      </c>
      <c r="O299" s="26">
        <f t="shared" si="74"/>
        <v>-3.2211000000000004E-2</v>
      </c>
    </row>
    <row r="300" spans="1:15" x14ac:dyDescent="0.2">
      <c r="A300" s="33" t="s">
        <v>529</v>
      </c>
      <c r="B300" s="67" t="s">
        <v>530</v>
      </c>
      <c r="C300" s="33" t="s">
        <v>428</v>
      </c>
      <c r="D300" s="26">
        <f t="shared" si="74"/>
        <v>0</v>
      </c>
      <c r="E300" s="26">
        <f t="shared" si="74"/>
        <v>0</v>
      </c>
      <c r="F300" s="26">
        <f t="shared" si="74"/>
        <v>0</v>
      </c>
      <c r="G300" s="63">
        <f t="shared" si="74"/>
        <v>0</v>
      </c>
      <c r="H300" s="26">
        <f t="shared" si="74"/>
        <v>0</v>
      </c>
      <c r="I300" s="26">
        <f t="shared" si="74"/>
        <v>0</v>
      </c>
      <c r="J300" s="26">
        <f t="shared" si="74"/>
        <v>0</v>
      </c>
      <c r="K300" s="63">
        <f t="shared" si="74"/>
        <v>0</v>
      </c>
      <c r="L300" s="26">
        <f t="shared" si="74"/>
        <v>0</v>
      </c>
      <c r="M300" s="26">
        <f t="shared" si="74"/>
        <v>0</v>
      </c>
      <c r="N300" s="26">
        <f t="shared" si="74"/>
        <v>0</v>
      </c>
      <c r="O300" s="26">
        <f t="shared" si="74"/>
        <v>0</v>
      </c>
    </row>
    <row r="301" spans="1:15" x14ac:dyDescent="0.2">
      <c r="A301" s="33" t="s">
        <v>531</v>
      </c>
      <c r="B301" s="33" t="s">
        <v>532</v>
      </c>
      <c r="C301" s="33" t="s">
        <v>533</v>
      </c>
      <c r="D301" s="26">
        <f t="shared" si="74"/>
        <v>73.47</v>
      </c>
      <c r="E301" s="26">
        <f t="shared" si="74"/>
        <v>0</v>
      </c>
      <c r="F301" s="26">
        <f t="shared" si="74"/>
        <v>22.18</v>
      </c>
      <c r="G301" s="63">
        <f t="shared" si="74"/>
        <v>51.29</v>
      </c>
      <c r="H301" s="26">
        <f t="shared" si="74"/>
        <v>15.700000000000001</v>
      </c>
      <c r="I301" s="26">
        <f t="shared" si="74"/>
        <v>0</v>
      </c>
      <c r="J301" s="26">
        <f t="shared" si="74"/>
        <v>15.81</v>
      </c>
      <c r="K301" s="63">
        <f t="shared" si="74"/>
        <v>-0.10999999999999843</v>
      </c>
      <c r="L301" s="26">
        <f t="shared" si="74"/>
        <v>10.294255</v>
      </c>
      <c r="M301" s="26">
        <f t="shared" si="74"/>
        <v>0</v>
      </c>
      <c r="N301" s="26">
        <f t="shared" si="74"/>
        <v>11.146217</v>
      </c>
      <c r="O301" s="26">
        <f t="shared" si="74"/>
        <v>-0.85196200000000011</v>
      </c>
    </row>
    <row r="302" spans="1:15" x14ac:dyDescent="0.2">
      <c r="A302" s="33" t="s">
        <v>534</v>
      </c>
      <c r="B302" s="33" t="s">
        <v>535</v>
      </c>
      <c r="C302" s="33" t="s">
        <v>533</v>
      </c>
      <c r="D302" s="26">
        <f t="shared" si="74"/>
        <v>-12.970000000000006</v>
      </c>
      <c r="E302" s="26">
        <f t="shared" si="74"/>
        <v>0</v>
      </c>
      <c r="F302" s="26">
        <f t="shared" si="74"/>
        <v>0</v>
      </c>
      <c r="G302" s="63">
        <f t="shared" si="74"/>
        <v>-12.970000000000006</v>
      </c>
      <c r="H302" s="26">
        <f t="shared" si="74"/>
        <v>-14.46</v>
      </c>
      <c r="I302" s="26">
        <f t="shared" si="74"/>
        <v>0</v>
      </c>
      <c r="J302" s="26">
        <f t="shared" si="74"/>
        <v>0.16</v>
      </c>
      <c r="K302" s="63">
        <f t="shared" si="74"/>
        <v>-14.619999999999997</v>
      </c>
      <c r="L302" s="26">
        <f t="shared" si="74"/>
        <v>-29.182280000000002</v>
      </c>
      <c r="M302" s="26">
        <f t="shared" si="74"/>
        <v>0</v>
      </c>
      <c r="N302" s="26">
        <f t="shared" si="74"/>
        <v>0.50138700000000003</v>
      </c>
      <c r="O302" s="26">
        <f t="shared" si="74"/>
        <v>-29.683667000000003</v>
      </c>
    </row>
    <row r="303" spans="1:15" x14ac:dyDescent="0.2">
      <c r="A303" s="33" t="s">
        <v>536</v>
      </c>
      <c r="B303" s="33" t="s">
        <v>537</v>
      </c>
      <c r="C303" s="33" t="s">
        <v>533</v>
      </c>
      <c r="D303" s="26">
        <f t="shared" si="74"/>
        <v>-3284.51</v>
      </c>
      <c r="E303" s="26">
        <f t="shared" si="74"/>
        <v>0</v>
      </c>
      <c r="F303" s="26">
        <f t="shared" si="74"/>
        <v>0</v>
      </c>
      <c r="G303" s="63">
        <f t="shared" si="74"/>
        <v>-3284.51</v>
      </c>
      <c r="H303" s="26">
        <f t="shared" si="74"/>
        <v>-4146.7199999999993</v>
      </c>
      <c r="I303" s="26">
        <f t="shared" si="74"/>
        <v>0</v>
      </c>
      <c r="J303" s="26">
        <f t="shared" si="74"/>
        <v>-0.26</v>
      </c>
      <c r="K303" s="63">
        <f t="shared" si="74"/>
        <v>-4146.4599999999991</v>
      </c>
      <c r="L303" s="26">
        <f t="shared" si="74"/>
        <v>-2329.5707360000015</v>
      </c>
      <c r="M303" s="26">
        <f t="shared" si="74"/>
        <v>0</v>
      </c>
      <c r="N303" s="26">
        <f t="shared" si="74"/>
        <v>0</v>
      </c>
      <c r="O303" s="26">
        <f t="shared" si="74"/>
        <v>-2329.5707360000015</v>
      </c>
    </row>
    <row r="304" spans="1:15" x14ac:dyDescent="0.2">
      <c r="A304" s="33" t="s">
        <v>538</v>
      </c>
      <c r="B304" s="33" t="s">
        <v>539</v>
      </c>
      <c r="C304" s="33" t="s">
        <v>533</v>
      </c>
      <c r="D304" s="26">
        <f t="shared" si="74"/>
        <v>0</v>
      </c>
      <c r="E304" s="26">
        <f t="shared" si="74"/>
        <v>0</v>
      </c>
      <c r="F304" s="26">
        <f t="shared" si="74"/>
        <v>0</v>
      </c>
      <c r="G304" s="63">
        <f t="shared" si="74"/>
        <v>0</v>
      </c>
      <c r="H304" s="26">
        <f t="shared" si="74"/>
        <v>1.94</v>
      </c>
      <c r="I304" s="26">
        <f t="shared" si="74"/>
        <v>0</v>
      </c>
      <c r="J304" s="26">
        <f t="shared" si="74"/>
        <v>1.94</v>
      </c>
      <c r="K304" s="63">
        <f t="shared" si="74"/>
        <v>0</v>
      </c>
      <c r="L304" s="26">
        <f t="shared" si="74"/>
        <v>1.4188130000000001</v>
      </c>
      <c r="M304" s="26">
        <f t="shared" si="74"/>
        <v>0</v>
      </c>
      <c r="N304" s="26">
        <f t="shared" si="74"/>
        <v>1.2937590000000001</v>
      </c>
      <c r="O304" s="26">
        <f t="shared" si="74"/>
        <v>0.125054</v>
      </c>
    </row>
    <row r="305" spans="1:15" x14ac:dyDescent="0.2">
      <c r="A305" s="33" t="s">
        <v>540</v>
      </c>
      <c r="B305" s="67" t="s">
        <v>541</v>
      </c>
      <c r="C305" s="33" t="s">
        <v>542</v>
      </c>
      <c r="D305" s="26">
        <f t="shared" ref="D305:O320" si="75">D187-D69</f>
        <v>26.76</v>
      </c>
      <c r="E305" s="26">
        <f t="shared" si="75"/>
        <v>0</v>
      </c>
      <c r="F305" s="26">
        <f t="shared" si="75"/>
        <v>-1.57</v>
      </c>
      <c r="G305" s="63">
        <f t="shared" si="75"/>
        <v>28.330000000000002</v>
      </c>
      <c r="H305" s="26">
        <f t="shared" si="75"/>
        <v>0.26</v>
      </c>
      <c r="I305" s="26">
        <f t="shared" si="75"/>
        <v>0</v>
      </c>
      <c r="J305" s="26">
        <f t="shared" si="75"/>
        <v>0.21999999999999997</v>
      </c>
      <c r="K305" s="63">
        <f t="shared" si="75"/>
        <v>4.0000000000000036E-2</v>
      </c>
      <c r="L305" s="26">
        <f t="shared" si="75"/>
        <v>48.132736000000001</v>
      </c>
      <c r="M305" s="26">
        <f t="shared" si="75"/>
        <v>0</v>
      </c>
      <c r="N305" s="26">
        <f t="shared" si="75"/>
        <v>47.955452999999999</v>
      </c>
      <c r="O305" s="26">
        <f t="shared" si="75"/>
        <v>0.17728300000000274</v>
      </c>
    </row>
    <row r="306" spans="1:15" x14ac:dyDescent="0.2">
      <c r="A306" s="33" t="s">
        <v>543</v>
      </c>
      <c r="B306" s="33" t="s">
        <v>544</v>
      </c>
      <c r="C306" s="33" t="s">
        <v>542</v>
      </c>
      <c r="D306" s="26">
        <f t="shared" si="75"/>
        <v>-9.08</v>
      </c>
      <c r="E306" s="26">
        <f t="shared" si="75"/>
        <v>0</v>
      </c>
      <c r="F306" s="26">
        <f t="shared" si="75"/>
        <v>-9.0400000000000009</v>
      </c>
      <c r="G306" s="63">
        <f t="shared" si="75"/>
        <v>-3.9999999999999147E-2</v>
      </c>
      <c r="H306" s="26">
        <f t="shared" si="75"/>
        <v>0.15000000000000002</v>
      </c>
      <c r="I306" s="26">
        <f t="shared" si="75"/>
        <v>0</v>
      </c>
      <c r="J306" s="26">
        <f t="shared" si="75"/>
        <v>0.22000000000000003</v>
      </c>
      <c r="K306" s="63">
        <f t="shared" si="75"/>
        <v>-6.9999999999999993E-2</v>
      </c>
      <c r="L306" s="26">
        <f t="shared" si="75"/>
        <v>44.618203999999999</v>
      </c>
      <c r="M306" s="26">
        <f t="shared" si="75"/>
        <v>0</v>
      </c>
      <c r="N306" s="26">
        <f t="shared" si="75"/>
        <v>0.19198100000000001</v>
      </c>
      <c r="O306" s="26">
        <f t="shared" si="75"/>
        <v>44.426223</v>
      </c>
    </row>
    <row r="307" spans="1:15" x14ac:dyDescent="0.2">
      <c r="A307" s="33" t="s">
        <v>545</v>
      </c>
      <c r="B307" s="33" t="s">
        <v>546</v>
      </c>
      <c r="C307" s="33" t="s">
        <v>542</v>
      </c>
      <c r="D307" s="26">
        <f t="shared" si="75"/>
        <v>445.54</v>
      </c>
      <c r="E307" s="26">
        <f t="shared" si="75"/>
        <v>0</v>
      </c>
      <c r="F307" s="26">
        <f t="shared" si="75"/>
        <v>456.03</v>
      </c>
      <c r="G307" s="63">
        <f t="shared" si="75"/>
        <v>-10.489999999999981</v>
      </c>
      <c r="H307" s="26">
        <f t="shared" si="75"/>
        <v>490.90999999999997</v>
      </c>
      <c r="I307" s="26">
        <f t="shared" si="75"/>
        <v>0</v>
      </c>
      <c r="J307" s="26">
        <f t="shared" si="75"/>
        <v>608.99</v>
      </c>
      <c r="K307" s="63">
        <f t="shared" si="75"/>
        <v>-118.08000000000004</v>
      </c>
      <c r="L307" s="26">
        <f t="shared" si="75"/>
        <v>254.41706099999999</v>
      </c>
      <c r="M307" s="26">
        <f t="shared" si="75"/>
        <v>0</v>
      </c>
      <c r="N307" s="26">
        <f t="shared" si="75"/>
        <v>261.95386299999996</v>
      </c>
      <c r="O307" s="26">
        <f t="shared" si="75"/>
        <v>-7.5368019999999802</v>
      </c>
    </row>
    <row r="308" spans="1:15" x14ac:dyDescent="0.2">
      <c r="A308" s="33" t="s">
        <v>547</v>
      </c>
      <c r="B308" s="33" t="s">
        <v>548</v>
      </c>
      <c r="C308" s="33" t="s">
        <v>542</v>
      </c>
      <c r="D308" s="26">
        <f t="shared" si="75"/>
        <v>-2845.5699999999997</v>
      </c>
      <c r="E308" s="26">
        <f t="shared" si="75"/>
        <v>-2843.8500000000004</v>
      </c>
      <c r="F308" s="26">
        <f t="shared" si="75"/>
        <v>0</v>
      </c>
      <c r="G308" s="63">
        <f t="shared" si="75"/>
        <v>-1.7199999999993452</v>
      </c>
      <c r="H308" s="26">
        <f t="shared" si="75"/>
        <v>-5001.9100000000008</v>
      </c>
      <c r="I308" s="26">
        <f t="shared" si="75"/>
        <v>-4998.9299999999994</v>
      </c>
      <c r="J308" s="26">
        <f t="shared" si="75"/>
        <v>0.51</v>
      </c>
      <c r="K308" s="63">
        <f t="shared" si="75"/>
        <v>-3.4900000000013822</v>
      </c>
      <c r="L308" s="26">
        <f t="shared" si="75"/>
        <v>-1110.6354900000006</v>
      </c>
      <c r="M308" s="26">
        <f t="shared" si="75"/>
        <v>-1111.300389</v>
      </c>
      <c r="N308" s="26">
        <f t="shared" si="75"/>
        <v>0.785833</v>
      </c>
      <c r="O308" s="26">
        <f t="shared" si="75"/>
        <v>-0.12093400000057719</v>
      </c>
    </row>
    <row r="309" spans="1:15" x14ac:dyDescent="0.2">
      <c r="A309" s="33" t="s">
        <v>549</v>
      </c>
      <c r="B309" s="33" t="s">
        <v>550</v>
      </c>
      <c r="C309" s="33" t="s">
        <v>542</v>
      </c>
      <c r="D309" s="26">
        <f t="shared" si="75"/>
        <v>2052.1399999999994</v>
      </c>
      <c r="E309" s="26">
        <f t="shared" si="75"/>
        <v>-601.6</v>
      </c>
      <c r="F309" s="26">
        <f t="shared" si="75"/>
        <v>95.75</v>
      </c>
      <c r="G309" s="63">
        <f t="shared" si="75"/>
        <v>2557.9900000000007</v>
      </c>
      <c r="H309" s="26">
        <f t="shared" si="75"/>
        <v>1980.9800000000005</v>
      </c>
      <c r="I309" s="26">
        <f t="shared" si="75"/>
        <v>-703.37</v>
      </c>
      <c r="J309" s="26">
        <f t="shared" si="75"/>
        <v>142.34</v>
      </c>
      <c r="K309" s="63">
        <f t="shared" si="75"/>
        <v>2542.0100000000011</v>
      </c>
      <c r="L309" s="26">
        <f t="shared" si="75"/>
        <v>2648.7118650000002</v>
      </c>
      <c r="M309" s="26">
        <f t="shared" si="75"/>
        <v>-203.27248499999999</v>
      </c>
      <c r="N309" s="26">
        <f t="shared" si="75"/>
        <v>267.30787500000002</v>
      </c>
      <c r="O309" s="26">
        <f t="shared" si="75"/>
        <v>2584.6764750000011</v>
      </c>
    </row>
    <row r="310" spans="1:15" x14ac:dyDescent="0.2">
      <c r="A310" s="33" t="s">
        <v>551</v>
      </c>
      <c r="B310" s="33" t="s">
        <v>552</v>
      </c>
      <c r="C310" s="33" t="s">
        <v>542</v>
      </c>
      <c r="D310" s="26">
        <f t="shared" si="75"/>
        <v>-10848.380000000001</v>
      </c>
      <c r="E310" s="26">
        <f t="shared" si="75"/>
        <v>-10848.29</v>
      </c>
      <c r="F310" s="26">
        <f t="shared" si="75"/>
        <v>0</v>
      </c>
      <c r="G310" s="63">
        <f t="shared" si="75"/>
        <v>-9.0000000000145519E-2</v>
      </c>
      <c r="H310" s="26">
        <f t="shared" si="75"/>
        <v>-7161.2799999999988</v>
      </c>
      <c r="I310" s="26">
        <f t="shared" si="75"/>
        <v>-7160.73</v>
      </c>
      <c r="J310" s="26">
        <f t="shared" si="75"/>
        <v>0</v>
      </c>
      <c r="K310" s="63">
        <f t="shared" si="75"/>
        <v>-0.5499999999992724</v>
      </c>
      <c r="L310" s="26">
        <f t="shared" si="75"/>
        <v>-4146.2798559999992</v>
      </c>
      <c r="M310" s="26">
        <f t="shared" si="75"/>
        <v>-4126.9571209999995</v>
      </c>
      <c r="N310" s="26">
        <f t="shared" si="75"/>
        <v>0.12286999999999999</v>
      </c>
      <c r="O310" s="26">
        <f t="shared" si="75"/>
        <v>-19.445604999999738</v>
      </c>
    </row>
    <row r="311" spans="1:15" x14ac:dyDescent="0.2">
      <c r="A311" s="33" t="s">
        <v>553</v>
      </c>
      <c r="B311" s="67" t="s">
        <v>554</v>
      </c>
      <c r="C311" s="33" t="s">
        <v>542</v>
      </c>
      <c r="D311" s="26">
        <f t="shared" si="75"/>
        <v>154.62</v>
      </c>
      <c r="E311" s="26">
        <f t="shared" si="75"/>
        <v>0</v>
      </c>
      <c r="F311" s="26">
        <f t="shared" si="75"/>
        <v>3.07</v>
      </c>
      <c r="G311" s="63">
        <f t="shared" si="75"/>
        <v>151.55000000000001</v>
      </c>
      <c r="H311" s="26">
        <f t="shared" si="75"/>
        <v>86.100000000000009</v>
      </c>
      <c r="I311" s="26">
        <f t="shared" si="75"/>
        <v>0</v>
      </c>
      <c r="J311" s="26">
        <f t="shared" si="75"/>
        <v>17</v>
      </c>
      <c r="K311" s="63">
        <f t="shared" si="75"/>
        <v>69.100000000000009</v>
      </c>
      <c r="L311" s="26">
        <f t="shared" si="75"/>
        <v>127.51097200000001</v>
      </c>
      <c r="M311" s="26">
        <f t="shared" si="75"/>
        <v>0</v>
      </c>
      <c r="N311" s="26">
        <f t="shared" si="75"/>
        <v>8.8498650000000012</v>
      </c>
      <c r="O311" s="26">
        <f t="shared" si="75"/>
        <v>118.661107</v>
      </c>
    </row>
    <row r="312" spans="1:15" x14ac:dyDescent="0.2">
      <c r="A312" s="33" t="s">
        <v>555</v>
      </c>
      <c r="B312" s="33" t="s">
        <v>556</v>
      </c>
      <c r="C312" s="33" t="s">
        <v>542</v>
      </c>
      <c r="D312" s="26">
        <f t="shared" si="75"/>
        <v>-12428.75</v>
      </c>
      <c r="E312" s="26">
        <f t="shared" si="75"/>
        <v>0</v>
      </c>
      <c r="F312" s="26">
        <f t="shared" si="75"/>
        <v>-11501.02</v>
      </c>
      <c r="G312" s="63">
        <f t="shared" si="75"/>
        <v>-927.72999999999956</v>
      </c>
      <c r="H312" s="26">
        <f t="shared" si="75"/>
        <v>-13122.05</v>
      </c>
      <c r="I312" s="26">
        <f t="shared" si="75"/>
        <v>0</v>
      </c>
      <c r="J312" s="26">
        <f t="shared" si="75"/>
        <v>-12168.43</v>
      </c>
      <c r="K312" s="63">
        <f t="shared" si="75"/>
        <v>-953.61999999999898</v>
      </c>
      <c r="L312" s="26">
        <f t="shared" si="75"/>
        <v>-16222.572312999997</v>
      </c>
      <c r="M312" s="26">
        <f t="shared" si="75"/>
        <v>0</v>
      </c>
      <c r="N312" s="26">
        <f t="shared" si="75"/>
        <v>-15181.739651</v>
      </c>
      <c r="O312" s="26">
        <f t="shared" si="75"/>
        <v>-1040.8326619999971</v>
      </c>
    </row>
    <row r="313" spans="1:15" x14ac:dyDescent="0.2">
      <c r="A313" s="33" t="s">
        <v>557</v>
      </c>
      <c r="B313" s="33" t="s">
        <v>558</v>
      </c>
      <c r="C313" s="33" t="s">
        <v>542</v>
      </c>
      <c r="D313" s="26">
        <f t="shared" si="75"/>
        <v>-774.36999999999989</v>
      </c>
      <c r="E313" s="26">
        <f t="shared" si="75"/>
        <v>0</v>
      </c>
      <c r="F313" s="26">
        <f t="shared" si="75"/>
        <v>0</v>
      </c>
      <c r="G313" s="63">
        <f t="shared" si="75"/>
        <v>-774.36999999999989</v>
      </c>
      <c r="H313" s="26">
        <f t="shared" si="75"/>
        <v>-767.24</v>
      </c>
      <c r="I313" s="26">
        <f t="shared" si="75"/>
        <v>0</v>
      </c>
      <c r="J313" s="26">
        <f t="shared" si="75"/>
        <v>0</v>
      </c>
      <c r="K313" s="63">
        <f t="shared" si="75"/>
        <v>-767.24</v>
      </c>
      <c r="L313" s="26">
        <f t="shared" si="75"/>
        <v>-751.33849399999986</v>
      </c>
      <c r="M313" s="26">
        <f t="shared" si="75"/>
        <v>0</v>
      </c>
      <c r="N313" s="26">
        <f t="shared" si="75"/>
        <v>0</v>
      </c>
      <c r="O313" s="26">
        <f t="shared" si="75"/>
        <v>-751.33849399999986</v>
      </c>
    </row>
    <row r="314" spans="1:15" x14ac:dyDescent="0.2">
      <c r="A314" s="33" t="s">
        <v>559</v>
      </c>
      <c r="B314" s="33" t="s">
        <v>560</v>
      </c>
      <c r="C314" s="33" t="s">
        <v>542</v>
      </c>
      <c r="D314" s="26">
        <f t="shared" si="75"/>
        <v>-4422.8300000000008</v>
      </c>
      <c r="E314" s="26">
        <f t="shared" si="75"/>
        <v>0</v>
      </c>
      <c r="F314" s="26">
        <f t="shared" si="75"/>
        <v>0.33</v>
      </c>
      <c r="G314" s="63">
        <f t="shared" si="75"/>
        <v>-4423.1600000000008</v>
      </c>
      <c r="H314" s="26">
        <f t="shared" si="75"/>
        <v>-6074.31</v>
      </c>
      <c r="I314" s="26">
        <f t="shared" si="75"/>
        <v>0</v>
      </c>
      <c r="J314" s="26">
        <f t="shared" si="75"/>
        <v>0.41</v>
      </c>
      <c r="K314" s="63">
        <f t="shared" si="75"/>
        <v>-6074.72</v>
      </c>
      <c r="L314" s="26">
        <f t="shared" si="75"/>
        <v>-7301.4203060000009</v>
      </c>
      <c r="M314" s="26">
        <f t="shared" si="75"/>
        <v>0</v>
      </c>
      <c r="N314" s="26">
        <f t="shared" si="75"/>
        <v>9.6722000000000002E-2</v>
      </c>
      <c r="O314" s="26">
        <f t="shared" si="75"/>
        <v>-7301.5170280000011</v>
      </c>
    </row>
    <row r="315" spans="1:15" x14ac:dyDescent="0.2">
      <c r="A315" s="33" t="s">
        <v>561</v>
      </c>
      <c r="B315" s="33" t="s">
        <v>562</v>
      </c>
      <c r="C315" s="33" t="s">
        <v>542</v>
      </c>
      <c r="D315" s="26">
        <f t="shared" si="75"/>
        <v>0</v>
      </c>
      <c r="E315" s="26">
        <f t="shared" si="75"/>
        <v>0</v>
      </c>
      <c r="F315" s="26">
        <f t="shared" si="75"/>
        <v>0</v>
      </c>
      <c r="G315" s="63">
        <f t="shared" si="75"/>
        <v>0</v>
      </c>
      <c r="H315" s="26">
        <f t="shared" si="75"/>
        <v>0</v>
      </c>
      <c r="I315" s="26">
        <f t="shared" si="75"/>
        <v>0</v>
      </c>
      <c r="J315" s="26">
        <f t="shared" si="75"/>
        <v>0</v>
      </c>
      <c r="K315" s="63">
        <f t="shared" si="75"/>
        <v>0</v>
      </c>
      <c r="L315" s="26">
        <f t="shared" si="75"/>
        <v>0</v>
      </c>
      <c r="M315" s="26">
        <f t="shared" si="75"/>
        <v>0</v>
      </c>
      <c r="N315" s="26">
        <f t="shared" si="75"/>
        <v>0</v>
      </c>
      <c r="O315" s="26">
        <f t="shared" si="75"/>
        <v>0</v>
      </c>
    </row>
    <row r="316" spans="1:15" x14ac:dyDescent="0.2">
      <c r="A316" s="33" t="s">
        <v>563</v>
      </c>
      <c r="B316" s="33" t="s">
        <v>564</v>
      </c>
      <c r="C316" s="33" t="s">
        <v>542</v>
      </c>
      <c r="D316" s="26">
        <f t="shared" si="75"/>
        <v>-7412.27</v>
      </c>
      <c r="E316" s="26">
        <f t="shared" si="75"/>
        <v>0</v>
      </c>
      <c r="F316" s="26">
        <f t="shared" si="75"/>
        <v>-7.8799999999999955</v>
      </c>
      <c r="G316" s="63">
        <f t="shared" si="75"/>
        <v>-7404.3899999999994</v>
      </c>
      <c r="H316" s="26">
        <f t="shared" si="75"/>
        <v>-7309.1000000000022</v>
      </c>
      <c r="I316" s="26">
        <f t="shared" si="75"/>
        <v>0</v>
      </c>
      <c r="J316" s="26">
        <f t="shared" si="75"/>
        <v>-10.170000000000002</v>
      </c>
      <c r="K316" s="63">
        <f t="shared" si="75"/>
        <v>-7298.93</v>
      </c>
      <c r="L316" s="26">
        <f t="shared" si="75"/>
        <v>-7042.6901500000022</v>
      </c>
      <c r="M316" s="26">
        <f t="shared" si="75"/>
        <v>0</v>
      </c>
      <c r="N316" s="26">
        <f t="shared" si="75"/>
        <v>-289.36200100000002</v>
      </c>
      <c r="O316" s="26">
        <f t="shared" si="75"/>
        <v>-6753.3281490000008</v>
      </c>
    </row>
    <row r="317" spans="1:15" x14ac:dyDescent="0.2">
      <c r="A317" s="33" t="s">
        <v>565</v>
      </c>
      <c r="B317" s="33" t="s">
        <v>566</v>
      </c>
      <c r="C317" s="33" t="s">
        <v>542</v>
      </c>
      <c r="D317" s="26">
        <f t="shared" si="75"/>
        <v>34.64</v>
      </c>
      <c r="E317" s="26">
        <f t="shared" si="75"/>
        <v>0</v>
      </c>
      <c r="F317" s="26">
        <f t="shared" si="75"/>
        <v>0</v>
      </c>
      <c r="G317" s="63">
        <f t="shared" si="75"/>
        <v>34.64</v>
      </c>
      <c r="H317" s="26">
        <f t="shared" si="75"/>
        <v>56.83</v>
      </c>
      <c r="I317" s="26">
        <f t="shared" si="75"/>
        <v>0</v>
      </c>
      <c r="J317" s="26">
        <f t="shared" si="75"/>
        <v>0.09</v>
      </c>
      <c r="K317" s="63">
        <f t="shared" si="75"/>
        <v>56.739999999999995</v>
      </c>
      <c r="L317" s="26">
        <f t="shared" si="75"/>
        <v>36.839421999999999</v>
      </c>
      <c r="M317" s="26">
        <f t="shared" si="75"/>
        <v>0</v>
      </c>
      <c r="N317" s="26">
        <f t="shared" si="75"/>
        <v>0.239928</v>
      </c>
      <c r="O317" s="26">
        <f t="shared" si="75"/>
        <v>36.599494</v>
      </c>
    </row>
    <row r="318" spans="1:15" x14ac:dyDescent="0.2">
      <c r="A318" s="33" t="s">
        <v>567</v>
      </c>
      <c r="B318" s="33" t="s">
        <v>568</v>
      </c>
      <c r="C318" s="33" t="s">
        <v>542</v>
      </c>
      <c r="D318" s="26">
        <f t="shared" si="75"/>
        <v>10.73</v>
      </c>
      <c r="E318" s="26">
        <f t="shared" si="75"/>
        <v>0</v>
      </c>
      <c r="F318" s="26">
        <f t="shared" si="75"/>
        <v>10.73</v>
      </c>
      <c r="G318" s="63">
        <f t="shared" si="75"/>
        <v>0</v>
      </c>
      <c r="H318" s="26">
        <f t="shared" si="75"/>
        <v>36.22</v>
      </c>
      <c r="I318" s="26">
        <f t="shared" si="75"/>
        <v>0</v>
      </c>
      <c r="J318" s="26">
        <f t="shared" si="75"/>
        <v>36.22</v>
      </c>
      <c r="K318" s="63">
        <f t="shared" si="75"/>
        <v>0</v>
      </c>
      <c r="L318" s="26">
        <f t="shared" si="75"/>
        <v>24.530905999999998</v>
      </c>
      <c r="M318" s="26">
        <f t="shared" si="75"/>
        <v>0</v>
      </c>
      <c r="N318" s="26">
        <f t="shared" si="75"/>
        <v>24.490209</v>
      </c>
      <c r="O318" s="26">
        <f t="shared" si="75"/>
        <v>4.0696999999997985E-2</v>
      </c>
    </row>
    <row r="319" spans="1:15" x14ac:dyDescent="0.2">
      <c r="A319" s="33" t="s">
        <v>569</v>
      </c>
      <c r="B319" s="33" t="s">
        <v>570</v>
      </c>
      <c r="C319" s="33" t="s">
        <v>542</v>
      </c>
      <c r="D319" s="26">
        <f t="shared" si="75"/>
        <v>-8228.34</v>
      </c>
      <c r="E319" s="26">
        <f t="shared" si="75"/>
        <v>-8228.4500000000007</v>
      </c>
      <c r="F319" s="26">
        <f t="shared" si="75"/>
        <v>0.08</v>
      </c>
      <c r="G319" s="63">
        <f t="shared" si="75"/>
        <v>2.9999999999899954E-2</v>
      </c>
      <c r="H319" s="26">
        <f t="shared" si="75"/>
        <v>-7360.119999999999</v>
      </c>
      <c r="I319" s="26">
        <f t="shared" si="75"/>
        <v>-7360.19</v>
      </c>
      <c r="J319" s="26">
        <f t="shared" si="75"/>
        <v>7.0000000000000007E-2</v>
      </c>
      <c r="K319" s="63">
        <f t="shared" si="75"/>
        <v>1.6370238498097933E-13</v>
      </c>
      <c r="L319" s="26">
        <f t="shared" si="75"/>
        <v>-4349.4865840000002</v>
      </c>
      <c r="M319" s="26">
        <f t="shared" si="75"/>
        <v>-4309.7322399999994</v>
      </c>
      <c r="N319" s="26">
        <f t="shared" si="75"/>
        <v>0.15539600000000001</v>
      </c>
      <c r="O319" s="26">
        <f t="shared" si="75"/>
        <v>-39.909740000000177</v>
      </c>
    </row>
    <row r="320" spans="1:15" x14ac:dyDescent="0.2">
      <c r="A320" s="33" t="s">
        <v>571</v>
      </c>
      <c r="B320" s="33" t="s">
        <v>572</v>
      </c>
      <c r="C320" s="33" t="s">
        <v>542</v>
      </c>
      <c r="D320" s="26">
        <f t="shared" si="75"/>
        <v>-762.25999999999976</v>
      </c>
      <c r="E320" s="26">
        <f t="shared" si="75"/>
        <v>-762.25</v>
      </c>
      <c r="F320" s="26">
        <f t="shared" si="75"/>
        <v>0</v>
      </c>
      <c r="G320" s="63">
        <f t="shared" si="75"/>
        <v>-9.9999999997635314E-3</v>
      </c>
      <c r="H320" s="26">
        <f t="shared" si="75"/>
        <v>-2163.9999999999995</v>
      </c>
      <c r="I320" s="26">
        <f t="shared" si="75"/>
        <v>-2160.1999999999998</v>
      </c>
      <c r="J320" s="26">
        <f t="shared" si="75"/>
        <v>-0.05</v>
      </c>
      <c r="K320" s="63">
        <f t="shared" si="75"/>
        <v>-3.7499999999997273</v>
      </c>
      <c r="L320" s="26">
        <f t="shared" si="75"/>
        <v>-2110.3527050000002</v>
      </c>
      <c r="M320" s="26">
        <f t="shared" si="75"/>
        <v>-2110.2998540000003</v>
      </c>
      <c r="N320" s="26">
        <f t="shared" si="75"/>
        <v>-2.7480999999999992E-2</v>
      </c>
      <c r="O320" s="26">
        <f t="shared" si="75"/>
        <v>-2.5369999999918721E-2</v>
      </c>
    </row>
    <row r="321" spans="1:15" x14ac:dyDescent="0.2">
      <c r="A321" s="33" t="s">
        <v>573</v>
      </c>
      <c r="B321" s="33" t="s">
        <v>574</v>
      </c>
      <c r="C321" s="33" t="s">
        <v>542</v>
      </c>
      <c r="D321" s="26">
        <f t="shared" ref="D321:O336" si="76">D203-D85</f>
        <v>-6102.07</v>
      </c>
      <c r="E321" s="26">
        <f t="shared" si="76"/>
        <v>0</v>
      </c>
      <c r="F321" s="26">
        <f t="shared" si="76"/>
        <v>26.91</v>
      </c>
      <c r="G321" s="63">
        <f t="shared" si="76"/>
        <v>-6128.98</v>
      </c>
      <c r="H321" s="26">
        <f t="shared" si="76"/>
        <v>-6545.8099999999977</v>
      </c>
      <c r="I321" s="26">
        <f t="shared" si="76"/>
        <v>0</v>
      </c>
      <c r="J321" s="26">
        <f t="shared" si="76"/>
        <v>15.71</v>
      </c>
      <c r="K321" s="63">
        <f t="shared" si="76"/>
        <v>-6561.5199999999986</v>
      </c>
      <c r="L321" s="26">
        <f t="shared" si="76"/>
        <v>-6801.8809930000007</v>
      </c>
      <c r="M321" s="26">
        <f t="shared" si="76"/>
        <v>0</v>
      </c>
      <c r="N321" s="26">
        <f t="shared" si="76"/>
        <v>14.472072000000001</v>
      </c>
      <c r="O321" s="26">
        <f t="shared" si="76"/>
        <v>-6816.3530649999993</v>
      </c>
    </row>
    <row r="322" spans="1:15" x14ac:dyDescent="0.2">
      <c r="A322" s="33" t="s">
        <v>575</v>
      </c>
      <c r="B322" s="33" t="s">
        <v>576</v>
      </c>
      <c r="C322" s="33" t="s">
        <v>542</v>
      </c>
      <c r="D322" s="26">
        <f t="shared" si="76"/>
        <v>7806.4499999999971</v>
      </c>
      <c r="E322" s="26">
        <f t="shared" si="76"/>
        <v>8024.3800000000047</v>
      </c>
      <c r="F322" s="26">
        <f t="shared" si="76"/>
        <v>-13.77</v>
      </c>
      <c r="G322" s="63">
        <f t="shared" si="76"/>
        <v>-204.16000000000756</v>
      </c>
      <c r="H322" s="26">
        <f t="shared" si="76"/>
        <v>10038.809999999998</v>
      </c>
      <c r="I322" s="26">
        <f t="shared" si="76"/>
        <v>10154.869999999995</v>
      </c>
      <c r="J322" s="26">
        <f t="shared" si="76"/>
        <v>-7.44</v>
      </c>
      <c r="K322" s="63">
        <f t="shared" si="76"/>
        <v>-108.61999999999767</v>
      </c>
      <c r="L322" s="26">
        <f t="shared" si="76"/>
        <v>19711.554793999996</v>
      </c>
      <c r="M322" s="26">
        <f t="shared" si="76"/>
        <v>19762.520985999989</v>
      </c>
      <c r="N322" s="26">
        <f t="shared" si="76"/>
        <v>-5.7436660000000002</v>
      </c>
      <c r="O322" s="26">
        <f t="shared" si="76"/>
        <v>-45.222525999992584</v>
      </c>
    </row>
    <row r="323" spans="1:15" x14ac:dyDescent="0.2">
      <c r="A323" s="33" t="s">
        <v>577</v>
      </c>
      <c r="B323" s="33" t="s">
        <v>578</v>
      </c>
      <c r="C323" s="33" t="s">
        <v>542</v>
      </c>
      <c r="D323" s="26">
        <f t="shared" si="76"/>
        <v>505.51000000000022</v>
      </c>
      <c r="E323" s="26">
        <f t="shared" si="76"/>
        <v>0</v>
      </c>
      <c r="F323" s="26">
        <f t="shared" si="76"/>
        <v>363.02000000000044</v>
      </c>
      <c r="G323" s="63">
        <f t="shared" si="76"/>
        <v>142.48999999999978</v>
      </c>
      <c r="H323" s="26">
        <f t="shared" si="76"/>
        <v>1483.2800000000007</v>
      </c>
      <c r="I323" s="26">
        <f t="shared" si="76"/>
        <v>0</v>
      </c>
      <c r="J323" s="26">
        <f t="shared" si="76"/>
        <v>1394.7399999999998</v>
      </c>
      <c r="K323" s="63">
        <f t="shared" si="76"/>
        <v>88.540000000000873</v>
      </c>
      <c r="L323" s="26">
        <f t="shared" si="76"/>
        <v>1976.6443240000008</v>
      </c>
      <c r="M323" s="26">
        <f t="shared" si="76"/>
        <v>0</v>
      </c>
      <c r="N323" s="26">
        <f t="shared" si="76"/>
        <v>1917.8004649999993</v>
      </c>
      <c r="O323" s="26">
        <f t="shared" si="76"/>
        <v>58.84385900000143</v>
      </c>
    </row>
    <row r="324" spans="1:15" x14ac:dyDescent="0.2">
      <c r="A324" s="33" t="s">
        <v>579</v>
      </c>
      <c r="B324" s="33" t="s">
        <v>580</v>
      </c>
      <c r="C324" s="33" t="s">
        <v>542</v>
      </c>
      <c r="D324" s="26">
        <f t="shared" si="76"/>
        <v>-13637.64</v>
      </c>
      <c r="E324" s="26">
        <f t="shared" si="76"/>
        <v>0</v>
      </c>
      <c r="F324" s="26">
        <f t="shared" si="76"/>
        <v>110.49</v>
      </c>
      <c r="G324" s="63">
        <f t="shared" si="76"/>
        <v>-13748.12999999999</v>
      </c>
      <c r="H324" s="26">
        <f t="shared" si="76"/>
        <v>-15123.320000000007</v>
      </c>
      <c r="I324" s="26">
        <f t="shared" si="76"/>
        <v>0</v>
      </c>
      <c r="J324" s="26">
        <f t="shared" si="76"/>
        <v>94.79</v>
      </c>
      <c r="K324" s="63">
        <f t="shared" si="76"/>
        <v>-15218.110000000015</v>
      </c>
      <c r="L324" s="26">
        <f t="shared" si="76"/>
        <v>-14035.039213999989</v>
      </c>
      <c r="M324" s="26">
        <f t="shared" si="76"/>
        <v>0</v>
      </c>
      <c r="N324" s="26">
        <f t="shared" si="76"/>
        <v>229.25993999999997</v>
      </c>
      <c r="O324" s="26">
        <f t="shared" si="76"/>
        <v>-14264.299153999978</v>
      </c>
    </row>
    <row r="325" spans="1:15" x14ac:dyDescent="0.2">
      <c r="A325" s="33" t="s">
        <v>581</v>
      </c>
      <c r="B325" s="33" t="s">
        <v>582</v>
      </c>
      <c r="C325" s="33" t="s">
        <v>542</v>
      </c>
      <c r="D325" s="26">
        <f t="shared" si="76"/>
        <v>-0.49</v>
      </c>
      <c r="E325" s="26">
        <f t="shared" si="76"/>
        <v>0</v>
      </c>
      <c r="F325" s="26">
        <f t="shared" si="76"/>
        <v>-0.43</v>
      </c>
      <c r="G325" s="63">
        <f t="shared" si="76"/>
        <v>-0.06</v>
      </c>
      <c r="H325" s="26">
        <f t="shared" si="76"/>
        <v>0.45999999999999996</v>
      </c>
      <c r="I325" s="26">
        <f t="shared" si="76"/>
        <v>0</v>
      </c>
      <c r="J325" s="26">
        <f t="shared" si="76"/>
        <v>0.97</v>
      </c>
      <c r="K325" s="63">
        <f t="shared" si="76"/>
        <v>-0.51</v>
      </c>
      <c r="L325" s="26">
        <f t="shared" si="76"/>
        <v>-1.771083</v>
      </c>
      <c r="M325" s="26">
        <f t="shared" si="76"/>
        <v>0</v>
      </c>
      <c r="N325" s="26">
        <f t="shared" si="76"/>
        <v>-0.224081</v>
      </c>
      <c r="O325" s="26">
        <f t="shared" si="76"/>
        <v>-1.547002</v>
      </c>
    </row>
    <row r="326" spans="1:15" x14ac:dyDescent="0.2">
      <c r="A326" s="33" t="s">
        <v>583</v>
      </c>
      <c r="B326" s="33" t="s">
        <v>584</v>
      </c>
      <c r="C326" s="33" t="s">
        <v>542</v>
      </c>
      <c r="D326" s="26">
        <f t="shared" si="76"/>
        <v>-0.42999999999999994</v>
      </c>
      <c r="E326" s="26">
        <f t="shared" si="76"/>
        <v>0</v>
      </c>
      <c r="F326" s="26">
        <f t="shared" si="76"/>
        <v>-0.42999999999999994</v>
      </c>
      <c r="G326" s="63">
        <f t="shared" si="76"/>
        <v>0</v>
      </c>
      <c r="H326" s="26">
        <f t="shared" si="76"/>
        <v>0.13</v>
      </c>
      <c r="I326" s="26">
        <f t="shared" si="76"/>
        <v>0</v>
      </c>
      <c r="J326" s="26">
        <f t="shared" si="76"/>
        <v>0.13</v>
      </c>
      <c r="K326" s="63">
        <f t="shared" si="76"/>
        <v>0</v>
      </c>
      <c r="L326" s="26">
        <f t="shared" si="76"/>
        <v>0.15962499999999999</v>
      </c>
      <c r="M326" s="26">
        <f t="shared" si="76"/>
        <v>0</v>
      </c>
      <c r="N326" s="26">
        <f t="shared" si="76"/>
        <v>0.15962499999999999</v>
      </c>
      <c r="O326" s="26">
        <f t="shared" si="76"/>
        <v>0</v>
      </c>
    </row>
    <row r="327" spans="1:15" x14ac:dyDescent="0.2">
      <c r="A327" s="33" t="s">
        <v>585</v>
      </c>
      <c r="B327" s="33" t="s">
        <v>586</v>
      </c>
      <c r="C327" s="33" t="s">
        <v>542</v>
      </c>
      <c r="D327" s="26">
        <f t="shared" si="76"/>
        <v>27.11</v>
      </c>
      <c r="E327" s="26">
        <f t="shared" si="76"/>
        <v>27.08</v>
      </c>
      <c r="F327" s="26">
        <f t="shared" si="76"/>
        <v>0</v>
      </c>
      <c r="G327" s="63">
        <f t="shared" si="76"/>
        <v>3.0000000000001137E-2</v>
      </c>
      <c r="H327" s="26">
        <f t="shared" si="76"/>
        <v>21.95</v>
      </c>
      <c r="I327" s="26">
        <f t="shared" si="76"/>
        <v>21.84</v>
      </c>
      <c r="J327" s="26">
        <f t="shared" si="76"/>
        <v>0.11</v>
      </c>
      <c r="K327" s="63">
        <f t="shared" si="76"/>
        <v>-5.6898930012039273E-16</v>
      </c>
      <c r="L327" s="26">
        <f t="shared" si="76"/>
        <v>1.9610150000000002</v>
      </c>
      <c r="M327" s="26">
        <f t="shared" si="76"/>
        <v>2.9165359999999998</v>
      </c>
      <c r="N327" s="26">
        <f t="shared" si="76"/>
        <v>0</v>
      </c>
      <c r="O327" s="26">
        <f t="shared" si="76"/>
        <v>-0.95552099999999973</v>
      </c>
    </row>
    <row r="328" spans="1:15" x14ac:dyDescent="0.2">
      <c r="A328" s="33" t="s">
        <v>587</v>
      </c>
      <c r="B328" s="33" t="s">
        <v>588</v>
      </c>
      <c r="C328" s="33" t="s">
        <v>542</v>
      </c>
      <c r="D328" s="26">
        <f t="shared" si="76"/>
        <v>-20133.98</v>
      </c>
      <c r="E328" s="26">
        <f t="shared" si="76"/>
        <v>-20133.82</v>
      </c>
      <c r="F328" s="26">
        <f t="shared" si="76"/>
        <v>0</v>
      </c>
      <c r="G328" s="63">
        <f t="shared" si="76"/>
        <v>-0.15999999999894499</v>
      </c>
      <c r="H328" s="26">
        <f t="shared" si="76"/>
        <v>-20390</v>
      </c>
      <c r="I328" s="26">
        <f t="shared" si="76"/>
        <v>-20387.579999999998</v>
      </c>
      <c r="J328" s="26">
        <f t="shared" si="76"/>
        <v>0</v>
      </c>
      <c r="K328" s="63">
        <f t="shared" si="76"/>
        <v>-2.4200000000009823</v>
      </c>
      <c r="L328" s="26">
        <f t="shared" si="76"/>
        <v>-20807.372068000001</v>
      </c>
      <c r="M328" s="26">
        <f t="shared" si="76"/>
        <v>-20807.556643000004</v>
      </c>
      <c r="N328" s="26">
        <f t="shared" si="76"/>
        <v>0.35905500000000001</v>
      </c>
      <c r="O328" s="26">
        <f t="shared" si="76"/>
        <v>-0.17447999999795838</v>
      </c>
    </row>
    <row r="329" spans="1:15" x14ac:dyDescent="0.2">
      <c r="A329" s="33" t="s">
        <v>589</v>
      </c>
      <c r="B329" s="33" t="s">
        <v>590</v>
      </c>
      <c r="C329" s="33" t="s">
        <v>542</v>
      </c>
      <c r="D329" s="26">
        <f t="shared" si="76"/>
        <v>-454.53000000000003</v>
      </c>
      <c r="E329" s="26">
        <f t="shared" si="76"/>
        <v>-452.65000000000003</v>
      </c>
      <c r="F329" s="26">
        <f t="shared" si="76"/>
        <v>0</v>
      </c>
      <c r="G329" s="63">
        <f t="shared" si="76"/>
        <v>-1.8799999999999955</v>
      </c>
      <c r="H329" s="26">
        <f t="shared" si="76"/>
        <v>499.90999999999997</v>
      </c>
      <c r="I329" s="26">
        <f t="shared" si="76"/>
        <v>500.35</v>
      </c>
      <c r="J329" s="26">
        <f t="shared" si="76"/>
        <v>0</v>
      </c>
      <c r="K329" s="63">
        <f t="shared" si="76"/>
        <v>-0.44000000000005457</v>
      </c>
      <c r="L329" s="26">
        <f t="shared" si="76"/>
        <v>368.82147099999992</v>
      </c>
      <c r="M329" s="26">
        <f t="shared" si="76"/>
        <v>368.88979999999992</v>
      </c>
      <c r="N329" s="26">
        <f t="shared" si="76"/>
        <v>0</v>
      </c>
      <c r="O329" s="26">
        <f t="shared" si="76"/>
        <v>-6.8329000000005635E-2</v>
      </c>
    </row>
    <row r="330" spans="1:15" x14ac:dyDescent="0.2">
      <c r="A330" s="33" t="s">
        <v>591</v>
      </c>
      <c r="B330" s="33" t="s">
        <v>592</v>
      </c>
      <c r="C330" s="33" t="s">
        <v>542</v>
      </c>
      <c r="D330" s="26">
        <f t="shared" si="76"/>
        <v>5.960000000000008</v>
      </c>
      <c r="E330" s="26">
        <f t="shared" si="76"/>
        <v>0</v>
      </c>
      <c r="F330" s="26">
        <f t="shared" si="76"/>
        <v>0</v>
      </c>
      <c r="G330" s="63">
        <f t="shared" si="76"/>
        <v>5.960000000000008</v>
      </c>
      <c r="H330" s="26">
        <f t="shared" si="76"/>
        <v>139.13999999999999</v>
      </c>
      <c r="I330" s="26">
        <f t="shared" si="76"/>
        <v>0</v>
      </c>
      <c r="J330" s="26">
        <f t="shared" si="76"/>
        <v>0</v>
      </c>
      <c r="K330" s="63">
        <f t="shared" si="76"/>
        <v>139.13999999999999</v>
      </c>
      <c r="L330" s="26">
        <f t="shared" si="76"/>
        <v>252.86358200000001</v>
      </c>
      <c r="M330" s="26">
        <f t="shared" si="76"/>
        <v>0</v>
      </c>
      <c r="N330" s="26">
        <f t="shared" si="76"/>
        <v>0</v>
      </c>
      <c r="O330" s="26">
        <f t="shared" si="76"/>
        <v>252.86358200000001</v>
      </c>
    </row>
    <row r="331" spans="1:15" x14ac:dyDescent="0.2">
      <c r="A331" s="33" t="s">
        <v>593</v>
      </c>
      <c r="B331" s="33" t="s">
        <v>594</v>
      </c>
      <c r="C331" s="33" t="s">
        <v>542</v>
      </c>
      <c r="D331" s="26">
        <f t="shared" si="76"/>
        <v>118.24000000000001</v>
      </c>
      <c r="E331" s="26">
        <f t="shared" si="76"/>
        <v>0</v>
      </c>
      <c r="F331" s="26">
        <f t="shared" si="76"/>
        <v>-7.0000000000000007E-2</v>
      </c>
      <c r="G331" s="63">
        <f t="shared" si="76"/>
        <v>118.31</v>
      </c>
      <c r="H331" s="26">
        <f t="shared" si="76"/>
        <v>81.389999999999986</v>
      </c>
      <c r="I331" s="26">
        <f t="shared" si="76"/>
        <v>0</v>
      </c>
      <c r="J331" s="26">
        <f t="shared" si="76"/>
        <v>0</v>
      </c>
      <c r="K331" s="63">
        <f t="shared" si="76"/>
        <v>81.389999999999986</v>
      </c>
      <c r="L331" s="26">
        <f t="shared" si="76"/>
        <v>47.028811999999988</v>
      </c>
      <c r="M331" s="26">
        <f t="shared" si="76"/>
        <v>0</v>
      </c>
      <c r="N331" s="26">
        <f t="shared" si="76"/>
        <v>0</v>
      </c>
      <c r="O331" s="26">
        <f t="shared" si="76"/>
        <v>47.028811999999988</v>
      </c>
    </row>
    <row r="332" spans="1:15" x14ac:dyDescent="0.2">
      <c r="A332" s="33" t="s">
        <v>595</v>
      </c>
      <c r="B332" s="33" t="s">
        <v>596</v>
      </c>
      <c r="C332" s="33" t="s">
        <v>542</v>
      </c>
      <c r="D332" s="26">
        <f t="shared" si="76"/>
        <v>-59.64</v>
      </c>
      <c r="E332" s="26">
        <f t="shared" si="76"/>
        <v>0</v>
      </c>
      <c r="F332" s="26">
        <f t="shared" si="76"/>
        <v>0</v>
      </c>
      <c r="G332" s="63">
        <f t="shared" si="76"/>
        <v>-59.64</v>
      </c>
      <c r="H332" s="26">
        <f t="shared" si="76"/>
        <v>-138.70999999999998</v>
      </c>
      <c r="I332" s="26">
        <f t="shared" si="76"/>
        <v>0</v>
      </c>
      <c r="J332" s="26">
        <f t="shared" si="76"/>
        <v>0</v>
      </c>
      <c r="K332" s="63">
        <f t="shared" si="76"/>
        <v>-138.70999999999998</v>
      </c>
      <c r="L332" s="26">
        <f t="shared" si="76"/>
        <v>-139.989071</v>
      </c>
      <c r="M332" s="26">
        <f t="shared" si="76"/>
        <v>0</v>
      </c>
      <c r="N332" s="26">
        <f t="shared" si="76"/>
        <v>0</v>
      </c>
      <c r="O332" s="26">
        <f t="shared" si="76"/>
        <v>-139.989071</v>
      </c>
    </row>
    <row r="333" spans="1:15" x14ac:dyDescent="0.2">
      <c r="A333" s="33" t="s">
        <v>597</v>
      </c>
      <c r="B333" s="33" t="s">
        <v>598</v>
      </c>
      <c r="C333" s="33" t="s">
        <v>542</v>
      </c>
      <c r="D333" s="26">
        <f t="shared" si="76"/>
        <v>45.08</v>
      </c>
      <c r="E333" s="26">
        <f t="shared" si="76"/>
        <v>0</v>
      </c>
      <c r="F333" s="26">
        <f t="shared" si="76"/>
        <v>0</v>
      </c>
      <c r="G333" s="63">
        <f t="shared" si="76"/>
        <v>45.08</v>
      </c>
      <c r="H333" s="26">
        <f t="shared" si="76"/>
        <v>44.11</v>
      </c>
      <c r="I333" s="26">
        <f t="shared" si="76"/>
        <v>0</v>
      </c>
      <c r="J333" s="26">
        <f t="shared" si="76"/>
        <v>0</v>
      </c>
      <c r="K333" s="63">
        <f t="shared" si="76"/>
        <v>44.11</v>
      </c>
      <c r="L333" s="26">
        <f t="shared" si="76"/>
        <v>65.012101999999999</v>
      </c>
      <c r="M333" s="26">
        <f t="shared" si="76"/>
        <v>0</v>
      </c>
      <c r="N333" s="26">
        <f t="shared" si="76"/>
        <v>0</v>
      </c>
      <c r="O333" s="26">
        <f t="shared" si="76"/>
        <v>65.012101999999999</v>
      </c>
    </row>
    <row r="334" spans="1:15" x14ac:dyDescent="0.2">
      <c r="A334" s="33" t="s">
        <v>599</v>
      </c>
      <c r="B334" s="33" t="s">
        <v>600</v>
      </c>
      <c r="C334" s="33" t="s">
        <v>542</v>
      </c>
      <c r="D334" s="26">
        <f t="shared" si="76"/>
        <v>112.5</v>
      </c>
      <c r="E334" s="26">
        <f t="shared" si="76"/>
        <v>112.5</v>
      </c>
      <c r="F334" s="26">
        <f t="shared" si="76"/>
        <v>0</v>
      </c>
      <c r="G334" s="63">
        <f t="shared" si="76"/>
        <v>0</v>
      </c>
      <c r="H334" s="26">
        <f t="shared" si="76"/>
        <v>39.6</v>
      </c>
      <c r="I334" s="26">
        <f t="shared" si="76"/>
        <v>38.96</v>
      </c>
      <c r="J334" s="26">
        <f t="shared" si="76"/>
        <v>0.64</v>
      </c>
      <c r="K334" s="63">
        <f t="shared" si="76"/>
        <v>0</v>
      </c>
      <c r="L334" s="26">
        <f t="shared" si="76"/>
        <v>2.752103</v>
      </c>
      <c r="M334" s="26">
        <f t="shared" si="76"/>
        <v>2.7037659999999999</v>
      </c>
      <c r="N334" s="26">
        <f t="shared" si="76"/>
        <v>0</v>
      </c>
      <c r="O334" s="26">
        <f t="shared" si="76"/>
        <v>4.8337000000000074E-2</v>
      </c>
    </row>
    <row r="335" spans="1:15" x14ac:dyDescent="0.2">
      <c r="A335" s="33" t="s">
        <v>601</v>
      </c>
      <c r="B335" s="33" t="s">
        <v>602</v>
      </c>
      <c r="C335" s="33" t="s">
        <v>542</v>
      </c>
      <c r="D335" s="26">
        <f t="shared" si="76"/>
        <v>345.22999999999996</v>
      </c>
      <c r="E335" s="26">
        <f t="shared" si="76"/>
        <v>0</v>
      </c>
      <c r="F335" s="26">
        <f t="shared" si="76"/>
        <v>315.01</v>
      </c>
      <c r="G335" s="63">
        <f t="shared" si="76"/>
        <v>30.219999999999988</v>
      </c>
      <c r="H335" s="26">
        <f t="shared" si="76"/>
        <v>324.36</v>
      </c>
      <c r="I335" s="26">
        <f t="shared" si="76"/>
        <v>0</v>
      </c>
      <c r="J335" s="26">
        <f t="shared" si="76"/>
        <v>325.95</v>
      </c>
      <c r="K335" s="63">
        <f t="shared" si="76"/>
        <v>-1.589999999999991</v>
      </c>
      <c r="L335" s="26">
        <f t="shared" si="76"/>
        <v>556.35706699999992</v>
      </c>
      <c r="M335" s="26">
        <f t="shared" si="76"/>
        <v>0</v>
      </c>
      <c r="N335" s="26">
        <f t="shared" si="76"/>
        <v>470.312613</v>
      </c>
      <c r="O335" s="26">
        <f t="shared" si="76"/>
        <v>86.044453999999973</v>
      </c>
    </row>
    <row r="336" spans="1:15" x14ac:dyDescent="0.2">
      <c r="A336" s="33" t="s">
        <v>603</v>
      </c>
      <c r="B336" s="33" t="s">
        <v>604</v>
      </c>
      <c r="C336" s="33" t="s">
        <v>542</v>
      </c>
      <c r="D336" s="26">
        <f t="shared" si="76"/>
        <v>13.57</v>
      </c>
      <c r="E336" s="26">
        <f t="shared" si="76"/>
        <v>0</v>
      </c>
      <c r="F336" s="26">
        <f t="shared" si="76"/>
        <v>13.57</v>
      </c>
      <c r="G336" s="63">
        <f t="shared" si="76"/>
        <v>0</v>
      </c>
      <c r="H336" s="26">
        <f t="shared" si="76"/>
        <v>0.1</v>
      </c>
      <c r="I336" s="26">
        <f t="shared" si="76"/>
        <v>0</v>
      </c>
      <c r="J336" s="26">
        <f t="shared" si="76"/>
        <v>0</v>
      </c>
      <c r="K336" s="63">
        <f t="shared" si="76"/>
        <v>0.1</v>
      </c>
      <c r="L336" s="26">
        <f t="shared" si="76"/>
        <v>0.404053</v>
      </c>
      <c r="M336" s="26">
        <f t="shared" si="76"/>
        <v>0</v>
      </c>
      <c r="N336" s="26">
        <f t="shared" si="76"/>
        <v>0.404053</v>
      </c>
      <c r="O336" s="26">
        <f t="shared" si="76"/>
        <v>0</v>
      </c>
    </row>
    <row r="337" spans="1:15" x14ac:dyDescent="0.2">
      <c r="A337" s="33" t="s">
        <v>605</v>
      </c>
      <c r="B337" s="33" t="s">
        <v>606</v>
      </c>
      <c r="C337" s="33" t="s">
        <v>542</v>
      </c>
      <c r="D337" s="26">
        <f t="shared" ref="D337:O352" si="77">D219-D101</f>
        <v>-12338.589999999998</v>
      </c>
      <c r="E337" s="26">
        <f t="shared" si="77"/>
        <v>-12353.9</v>
      </c>
      <c r="F337" s="26">
        <f t="shared" si="77"/>
        <v>15.309999999999999</v>
      </c>
      <c r="G337" s="63">
        <f t="shared" si="77"/>
        <v>1.3100909246333003E-12</v>
      </c>
      <c r="H337" s="26">
        <f t="shared" si="77"/>
        <v>-9570.4600000000009</v>
      </c>
      <c r="I337" s="26">
        <f t="shared" si="77"/>
        <v>-9604.82</v>
      </c>
      <c r="J337" s="26">
        <f t="shared" si="77"/>
        <v>36.690000000000005</v>
      </c>
      <c r="K337" s="63">
        <f t="shared" si="77"/>
        <v>-2.33000000000124</v>
      </c>
      <c r="L337" s="26">
        <f t="shared" si="77"/>
        <v>-358.98177799999939</v>
      </c>
      <c r="M337" s="26">
        <f t="shared" si="77"/>
        <v>-359.49817299999995</v>
      </c>
      <c r="N337" s="26">
        <f t="shared" si="77"/>
        <v>0.50077499999999997</v>
      </c>
      <c r="O337" s="26">
        <f t="shared" si="77"/>
        <v>1.5620000000557022E-2</v>
      </c>
    </row>
    <row r="338" spans="1:15" x14ac:dyDescent="0.2">
      <c r="A338" s="33" t="s">
        <v>607</v>
      </c>
      <c r="B338" s="33" t="s">
        <v>608</v>
      </c>
      <c r="C338" s="33" t="s">
        <v>542</v>
      </c>
      <c r="D338" s="26">
        <f t="shared" si="77"/>
        <v>0.06</v>
      </c>
      <c r="E338" s="26">
        <f t="shared" si="77"/>
        <v>0</v>
      </c>
      <c r="F338" s="26">
        <f t="shared" si="77"/>
        <v>0.06</v>
      </c>
      <c r="G338" s="63">
        <f t="shared" si="77"/>
        <v>0</v>
      </c>
      <c r="H338" s="26">
        <f t="shared" si="77"/>
        <v>1.82</v>
      </c>
      <c r="I338" s="26">
        <f t="shared" si="77"/>
        <v>0</v>
      </c>
      <c r="J338" s="26">
        <f t="shared" si="77"/>
        <v>1.82</v>
      </c>
      <c r="K338" s="63">
        <f t="shared" si="77"/>
        <v>0</v>
      </c>
      <c r="L338" s="26">
        <f t="shared" si="77"/>
        <v>0.49811</v>
      </c>
      <c r="M338" s="26">
        <f t="shared" si="77"/>
        <v>0</v>
      </c>
      <c r="N338" s="26">
        <f t="shared" si="77"/>
        <v>0.49811</v>
      </c>
      <c r="O338" s="26">
        <f t="shared" si="77"/>
        <v>0</v>
      </c>
    </row>
    <row r="339" spans="1:15" x14ac:dyDescent="0.2">
      <c r="A339" s="33" t="s">
        <v>404</v>
      </c>
      <c r="B339" s="67" t="s">
        <v>405</v>
      </c>
      <c r="D339" s="26">
        <f t="shared" si="77"/>
        <v>-726291.23000000068</v>
      </c>
      <c r="E339" s="26">
        <f t="shared" si="77"/>
        <v>-588810.68000000005</v>
      </c>
      <c r="F339" s="26">
        <f t="shared" si="77"/>
        <v>-68772.820000000007</v>
      </c>
      <c r="G339" s="63">
        <f t="shared" si="77"/>
        <v>-68707.730000000622</v>
      </c>
      <c r="H339" s="26">
        <f t="shared" si="77"/>
        <v>-727905.28999999911</v>
      </c>
      <c r="I339" s="26">
        <f t="shared" si="77"/>
        <v>-598003.05999999994</v>
      </c>
      <c r="J339" s="26">
        <f t="shared" si="77"/>
        <v>-73572.710000000021</v>
      </c>
      <c r="K339" s="63">
        <f t="shared" si="77"/>
        <v>-56329.519999999204</v>
      </c>
      <c r="L339" s="26">
        <f t="shared" si="77"/>
        <v>-688664.014872998</v>
      </c>
      <c r="M339" s="26">
        <f t="shared" si="77"/>
        <v>-550569.57720700011</v>
      </c>
      <c r="N339" s="26">
        <f t="shared" si="77"/>
        <v>-78477.103150999988</v>
      </c>
      <c r="O339" s="26">
        <f t="shared" si="77"/>
        <v>-59617.3345149979</v>
      </c>
    </row>
    <row r="340" spans="1:15" x14ac:dyDescent="0.2">
      <c r="B340" s="67" t="s">
        <v>66</v>
      </c>
      <c r="D340" s="26">
        <f t="shared" si="77"/>
        <v>-6450.3099999999977</v>
      </c>
      <c r="E340" s="26">
        <f t="shared" si="77"/>
        <v>0</v>
      </c>
      <c r="F340" s="26">
        <f t="shared" si="77"/>
        <v>526.89</v>
      </c>
      <c r="G340" s="63">
        <f t="shared" si="77"/>
        <v>-6977.1999999999971</v>
      </c>
      <c r="H340" s="26">
        <f t="shared" si="77"/>
        <v>-5651.9800000000032</v>
      </c>
      <c r="I340" s="26">
        <f t="shared" si="77"/>
        <v>0</v>
      </c>
      <c r="J340" s="26">
        <f t="shared" si="77"/>
        <v>565.46999999999991</v>
      </c>
      <c r="K340" s="63">
        <f t="shared" si="77"/>
        <v>-6217.4500000000025</v>
      </c>
      <c r="L340" s="26">
        <f t="shared" si="77"/>
        <v>-6781.7455609999997</v>
      </c>
      <c r="M340" s="26">
        <f t="shared" si="77"/>
        <v>0</v>
      </c>
      <c r="N340" s="26">
        <f t="shared" si="77"/>
        <v>530.32038299999999</v>
      </c>
      <c r="O340" s="26">
        <f t="shared" si="77"/>
        <v>-7312.0659440000018</v>
      </c>
    </row>
    <row r="341" spans="1:15" x14ac:dyDescent="0.2">
      <c r="B341" s="67" t="s">
        <v>68</v>
      </c>
      <c r="D341" s="26">
        <f t="shared" si="77"/>
        <v>-262238.59999999998</v>
      </c>
      <c r="E341" s="26">
        <f t="shared" si="77"/>
        <v>-251582.28000000003</v>
      </c>
      <c r="F341" s="26">
        <f t="shared" si="77"/>
        <v>1511.0599999999686</v>
      </c>
      <c r="G341" s="63">
        <f t="shared" si="77"/>
        <v>-12167.379999999983</v>
      </c>
      <c r="H341" s="26">
        <f t="shared" si="77"/>
        <v>-282012.96999999997</v>
      </c>
      <c r="I341" s="26">
        <f t="shared" si="77"/>
        <v>-269968.87999999995</v>
      </c>
      <c r="J341" s="26">
        <f t="shared" si="77"/>
        <v>83.540000000022701</v>
      </c>
      <c r="K341" s="63">
        <f t="shared" si="77"/>
        <v>-12127.630000000012</v>
      </c>
      <c r="L341" s="26">
        <f t="shared" si="77"/>
        <v>-284236.56746400008</v>
      </c>
      <c r="M341" s="26">
        <f t="shared" si="77"/>
        <v>-275992.4959620001</v>
      </c>
      <c r="N341" s="26">
        <f t="shared" si="77"/>
        <v>2554.2098550000082</v>
      </c>
      <c r="O341" s="26">
        <f t="shared" si="77"/>
        <v>-10798.281357000011</v>
      </c>
    </row>
    <row r="342" spans="1:15" x14ac:dyDescent="0.2">
      <c r="B342" s="67" t="s">
        <v>69</v>
      </c>
      <c r="D342" s="26">
        <f t="shared" si="77"/>
        <v>-3224.0100000000011</v>
      </c>
      <c r="E342" s="26">
        <f t="shared" si="77"/>
        <v>0</v>
      </c>
      <c r="F342" s="26">
        <f t="shared" si="77"/>
        <v>22.18</v>
      </c>
      <c r="G342" s="63">
        <f t="shared" si="77"/>
        <v>-3246.1899999999996</v>
      </c>
      <c r="H342" s="26">
        <f t="shared" si="77"/>
        <v>-4143.5400000000009</v>
      </c>
      <c r="I342" s="26">
        <f t="shared" si="77"/>
        <v>0</v>
      </c>
      <c r="J342" s="26">
        <f t="shared" si="77"/>
        <v>17.650000000000002</v>
      </c>
      <c r="K342" s="63">
        <f t="shared" si="77"/>
        <v>-4161.1899999999987</v>
      </c>
      <c r="L342" s="26">
        <f t="shared" si="77"/>
        <v>-2347.0399480000015</v>
      </c>
      <c r="M342" s="26">
        <f t="shared" si="77"/>
        <v>0</v>
      </c>
      <c r="N342" s="26">
        <f t="shared" si="77"/>
        <v>12.941362999999999</v>
      </c>
      <c r="O342" s="26">
        <f t="shared" si="77"/>
        <v>-2359.9813110000014</v>
      </c>
    </row>
    <row r="343" spans="1:15" x14ac:dyDescent="0.2">
      <c r="B343" s="67" t="s">
        <v>70</v>
      </c>
      <c r="D343" s="26">
        <f t="shared" si="77"/>
        <v>-88755.079999999958</v>
      </c>
      <c r="E343" s="26">
        <f t="shared" si="77"/>
        <v>-48060.850000000006</v>
      </c>
      <c r="F343" s="26">
        <f t="shared" si="77"/>
        <v>-10123.849999999999</v>
      </c>
      <c r="G343" s="63">
        <f t="shared" si="77"/>
        <v>-30570.380000000019</v>
      </c>
      <c r="H343" s="26">
        <f t="shared" si="77"/>
        <v>-85401.800000000105</v>
      </c>
      <c r="I343" s="26">
        <f t="shared" si="77"/>
        <v>-41659.799999999974</v>
      </c>
      <c r="J343" s="26">
        <f t="shared" si="77"/>
        <v>-9508.4699999999939</v>
      </c>
      <c r="K343" s="63">
        <f t="shared" si="77"/>
        <v>-34233.529999999941</v>
      </c>
      <c r="L343" s="26">
        <f t="shared" si="77"/>
        <v>-59010.991880999994</v>
      </c>
      <c r="M343" s="26">
        <f t="shared" si="77"/>
        <v>-12891.585817000014</v>
      </c>
      <c r="N343" s="26">
        <f t="shared" si="77"/>
        <v>-12231.180177000006</v>
      </c>
      <c r="O343" s="26">
        <f t="shared" si="77"/>
        <v>-33888.22588699995</v>
      </c>
    </row>
    <row r="344" spans="1:15" x14ac:dyDescent="0.2">
      <c r="B344" s="67" t="s">
        <v>71</v>
      </c>
      <c r="D344" s="26">
        <f t="shared" si="77"/>
        <v>-360667.99999999988</v>
      </c>
      <c r="E344" s="26">
        <f t="shared" si="77"/>
        <v>-299643.13</v>
      </c>
      <c r="F344" s="26">
        <f t="shared" si="77"/>
        <v>-8063.7200000000303</v>
      </c>
      <c r="G344" s="63">
        <f t="shared" si="77"/>
        <v>-52961.149999999994</v>
      </c>
      <c r="H344" s="26">
        <f t="shared" si="77"/>
        <v>-377210.29000000015</v>
      </c>
      <c r="I344" s="26">
        <f t="shared" si="77"/>
        <v>-311628.67999999993</v>
      </c>
      <c r="J344" s="26">
        <f t="shared" si="77"/>
        <v>-8841.8099999999686</v>
      </c>
      <c r="K344" s="63">
        <f t="shared" si="77"/>
        <v>-56739.799999999959</v>
      </c>
      <c r="L344" s="26">
        <f t="shared" si="77"/>
        <v>-352376.34485400014</v>
      </c>
      <c r="M344" s="26">
        <f t="shared" si="77"/>
        <v>-288884.08177900012</v>
      </c>
      <c r="N344" s="26">
        <f t="shared" si="77"/>
        <v>-9133.70857599999</v>
      </c>
      <c r="O344" s="26">
        <f t="shared" si="77"/>
        <v>-54358.554498999991</v>
      </c>
    </row>
    <row r="345" spans="1:15" x14ac:dyDescent="0.2">
      <c r="B345" s="67" t="s">
        <v>72</v>
      </c>
      <c r="D345" s="26">
        <f t="shared" si="77"/>
        <v>-365623.2300000008</v>
      </c>
      <c r="E345" s="26">
        <f t="shared" si="77"/>
        <v>-289167.55000000005</v>
      </c>
      <c r="F345" s="26">
        <f t="shared" si="77"/>
        <v>-60709.099999999977</v>
      </c>
      <c r="G345" s="63">
        <f t="shared" si="77"/>
        <v>-15746.580000000657</v>
      </c>
      <c r="H345" s="26">
        <f t="shared" si="77"/>
        <v>-350694.99999999895</v>
      </c>
      <c r="I345" s="26">
        <f t="shared" si="77"/>
        <v>-286374.38</v>
      </c>
      <c r="J345" s="26">
        <f t="shared" si="77"/>
        <v>-64730.900000000081</v>
      </c>
      <c r="K345" s="63">
        <f t="shared" si="77"/>
        <v>410.28000000072643</v>
      </c>
      <c r="L345" s="26">
        <f t="shared" si="77"/>
        <v>-336287.67001899797</v>
      </c>
      <c r="M345" s="26">
        <f t="shared" si="77"/>
        <v>-261685.49542799999</v>
      </c>
      <c r="N345" s="26">
        <f t="shared" si="77"/>
        <v>-69343.394574999984</v>
      </c>
      <c r="O345" s="26">
        <f t="shared" si="77"/>
        <v>-5258.7800159978797</v>
      </c>
    </row>
    <row r="346" spans="1:15" x14ac:dyDescent="0.2">
      <c r="B346" s="67" t="s">
        <v>609</v>
      </c>
      <c r="D346" s="26">
        <f t="shared" si="77"/>
        <v>-6918.84</v>
      </c>
      <c r="E346" s="26">
        <f t="shared" si="77"/>
        <v>0</v>
      </c>
      <c r="F346" s="26">
        <f t="shared" si="77"/>
        <v>82.37</v>
      </c>
      <c r="G346" s="63">
        <f t="shared" si="77"/>
        <v>-7001.2099999999973</v>
      </c>
      <c r="H346" s="26">
        <f t="shared" si="77"/>
        <v>-6273.2900000000027</v>
      </c>
      <c r="I346" s="26">
        <f t="shared" si="77"/>
        <v>0</v>
      </c>
      <c r="J346" s="26">
        <f t="shared" si="77"/>
        <v>44.81</v>
      </c>
      <c r="K346" s="63">
        <f t="shared" si="77"/>
        <v>-6318.1000000000022</v>
      </c>
      <c r="L346" s="26">
        <f t="shared" si="77"/>
        <v>-7307.8114740000001</v>
      </c>
      <c r="M346" s="26">
        <f t="shared" si="77"/>
        <v>0</v>
      </c>
      <c r="N346" s="26">
        <f t="shared" si="77"/>
        <v>-59.094190999999995</v>
      </c>
      <c r="O346" s="26">
        <f t="shared" si="77"/>
        <v>-7248.7172830000036</v>
      </c>
    </row>
    <row r="347" spans="1:15" x14ac:dyDescent="0.2">
      <c r="B347" s="67" t="s">
        <v>610</v>
      </c>
      <c r="D347" s="26">
        <f t="shared" si="77"/>
        <v>-16175.080000000002</v>
      </c>
      <c r="E347" s="26">
        <f t="shared" si="77"/>
        <v>-5039.1499999999996</v>
      </c>
      <c r="F347" s="26">
        <f t="shared" si="77"/>
        <v>500.45</v>
      </c>
      <c r="G347" s="63">
        <f t="shared" si="77"/>
        <v>-11636.380000000008</v>
      </c>
      <c r="H347" s="26">
        <f t="shared" si="77"/>
        <v>-17634.640000000003</v>
      </c>
      <c r="I347" s="26">
        <f t="shared" si="77"/>
        <v>-6054.35</v>
      </c>
      <c r="J347" s="26">
        <f t="shared" si="77"/>
        <v>561.93000000000006</v>
      </c>
      <c r="K347" s="63">
        <f t="shared" si="77"/>
        <v>-12142.219999999998</v>
      </c>
      <c r="L347" s="26">
        <f t="shared" si="77"/>
        <v>-18525.350266000005</v>
      </c>
      <c r="M347" s="26">
        <f t="shared" si="77"/>
        <v>-6789.8357029999997</v>
      </c>
      <c r="N347" s="26">
        <f t="shared" si="77"/>
        <v>618.763148</v>
      </c>
      <c r="O347" s="26">
        <f t="shared" si="77"/>
        <v>-12354.277711000002</v>
      </c>
    </row>
    <row r="348" spans="1:15" x14ac:dyDescent="0.2">
      <c r="B348" s="67" t="s">
        <v>611</v>
      </c>
      <c r="D348" s="26">
        <f t="shared" si="77"/>
        <v>-3297.4800000000005</v>
      </c>
      <c r="E348" s="26">
        <f t="shared" si="77"/>
        <v>0</v>
      </c>
      <c r="F348" s="26">
        <f t="shared" si="77"/>
        <v>0</v>
      </c>
      <c r="G348" s="63">
        <f t="shared" si="77"/>
        <v>-3297.4800000000005</v>
      </c>
      <c r="H348" s="26">
        <f t="shared" si="77"/>
        <v>-4159.2399999999989</v>
      </c>
      <c r="I348" s="26">
        <f t="shared" si="77"/>
        <v>0</v>
      </c>
      <c r="J348" s="26">
        <f t="shared" si="77"/>
        <v>1.84</v>
      </c>
      <c r="K348" s="63">
        <f t="shared" si="77"/>
        <v>-4161.0799999999981</v>
      </c>
      <c r="L348" s="26">
        <f t="shared" si="77"/>
        <v>-2357.3342030000003</v>
      </c>
      <c r="M348" s="26">
        <f t="shared" si="77"/>
        <v>0</v>
      </c>
      <c r="N348" s="26">
        <f t="shared" si="77"/>
        <v>1.7951460000000001</v>
      </c>
      <c r="O348" s="26">
        <f t="shared" si="77"/>
        <v>-2359.1293490000007</v>
      </c>
    </row>
    <row r="349" spans="1:15" x14ac:dyDescent="0.2">
      <c r="B349" s="67" t="s">
        <v>612</v>
      </c>
      <c r="D349" s="26">
        <f t="shared" si="77"/>
        <v>-30152.699999999983</v>
      </c>
      <c r="E349" s="26">
        <f t="shared" si="77"/>
        <v>-601.6</v>
      </c>
      <c r="F349" s="26">
        <f t="shared" si="77"/>
        <v>225.59000000000009</v>
      </c>
      <c r="G349" s="63">
        <f t="shared" si="77"/>
        <v>-29776.689999999959</v>
      </c>
      <c r="H349" s="26">
        <f t="shared" si="77"/>
        <v>-33654.219999999972</v>
      </c>
      <c r="I349" s="26">
        <f t="shared" si="77"/>
        <v>-703.37</v>
      </c>
      <c r="J349" s="26">
        <f t="shared" si="77"/>
        <v>244.99000000000007</v>
      </c>
      <c r="K349" s="63">
        <f t="shared" si="77"/>
        <v>-33195.839999999997</v>
      </c>
      <c r="L349" s="26">
        <f t="shared" si="77"/>
        <v>-33021.404334999999</v>
      </c>
      <c r="M349" s="26">
        <f t="shared" si="77"/>
        <v>-203.27248499999999</v>
      </c>
      <c r="N349" s="26">
        <f t="shared" si="77"/>
        <v>222.51264600000002</v>
      </c>
      <c r="O349" s="26">
        <f t="shared" si="77"/>
        <v>-33040.644495999964</v>
      </c>
    </row>
    <row r="350" spans="1:15" x14ac:dyDescent="0.2">
      <c r="B350" s="67" t="s">
        <v>613</v>
      </c>
      <c r="D350" s="26">
        <f t="shared" si="77"/>
        <v>-56544.100000000006</v>
      </c>
      <c r="E350" s="26">
        <f t="shared" si="77"/>
        <v>-5640.75</v>
      </c>
      <c r="F350" s="26">
        <f t="shared" si="77"/>
        <v>808.41000000000008</v>
      </c>
      <c r="G350" s="63">
        <f t="shared" si="77"/>
        <v>-51711.759999999951</v>
      </c>
      <c r="H350" s="26">
        <f t="shared" si="77"/>
        <v>-61721.389999999956</v>
      </c>
      <c r="I350" s="26">
        <f t="shared" si="77"/>
        <v>-6757.72</v>
      </c>
      <c r="J350" s="26">
        <f t="shared" si="77"/>
        <v>853.56999999999994</v>
      </c>
      <c r="K350" s="63">
        <f t="shared" si="77"/>
        <v>-55817.239999999991</v>
      </c>
      <c r="L350" s="26">
        <f t="shared" si="77"/>
        <v>-61211.900277999986</v>
      </c>
      <c r="M350" s="26">
        <f t="shared" si="77"/>
        <v>-6993.1081879999992</v>
      </c>
      <c r="N350" s="26">
        <f t="shared" si="77"/>
        <v>783.97674900000015</v>
      </c>
      <c r="O350" s="26">
        <f t="shared" si="77"/>
        <v>-55002.768838999997</v>
      </c>
    </row>
    <row r="351" spans="1:15" x14ac:dyDescent="0.2">
      <c r="B351" s="67" t="s">
        <v>614</v>
      </c>
      <c r="D351" s="26">
        <f t="shared" si="77"/>
        <v>468.53000000000247</v>
      </c>
      <c r="E351" s="26">
        <f t="shared" si="77"/>
        <v>0</v>
      </c>
      <c r="F351" s="26">
        <f t="shared" si="77"/>
        <v>444.52</v>
      </c>
      <c r="G351" s="63">
        <f t="shared" si="77"/>
        <v>24.010000000000218</v>
      </c>
      <c r="H351" s="26">
        <f t="shared" si="77"/>
        <v>621.30999999999949</v>
      </c>
      <c r="I351" s="26">
        <f t="shared" si="77"/>
        <v>0</v>
      </c>
      <c r="J351" s="26">
        <f t="shared" si="77"/>
        <v>520.65999999999985</v>
      </c>
      <c r="K351" s="63">
        <f t="shared" si="77"/>
        <v>100.64999999999964</v>
      </c>
      <c r="L351" s="26">
        <f t="shared" si="77"/>
        <v>526.06591300000036</v>
      </c>
      <c r="M351" s="26">
        <f t="shared" si="77"/>
        <v>0</v>
      </c>
      <c r="N351" s="26">
        <f t="shared" si="77"/>
        <v>589.41457400000002</v>
      </c>
      <c r="O351" s="26">
        <f t="shared" si="77"/>
        <v>-63.348660999998174</v>
      </c>
    </row>
    <row r="352" spans="1:15" x14ac:dyDescent="0.2">
      <c r="B352" s="67" t="s">
        <v>615</v>
      </c>
      <c r="D352" s="26">
        <f t="shared" si="77"/>
        <v>-246063.51999999996</v>
      </c>
      <c r="E352" s="26">
        <f t="shared" si="77"/>
        <v>-246543.13</v>
      </c>
      <c r="F352" s="26">
        <f t="shared" si="77"/>
        <v>1010.6099999999715</v>
      </c>
      <c r="G352" s="63">
        <f t="shared" si="77"/>
        <v>-530.99999999997453</v>
      </c>
      <c r="H352" s="26">
        <f t="shared" si="77"/>
        <v>-264378.32999999996</v>
      </c>
      <c r="I352" s="26">
        <f t="shared" si="77"/>
        <v>-263914.52999999991</v>
      </c>
      <c r="J352" s="26">
        <f t="shared" si="77"/>
        <v>-478.38999999997031</v>
      </c>
      <c r="K352" s="63">
        <f t="shared" si="77"/>
        <v>14.589999999985594</v>
      </c>
      <c r="L352" s="26">
        <f t="shared" si="77"/>
        <v>-265711.21719800011</v>
      </c>
      <c r="M352" s="26">
        <f t="shared" si="77"/>
        <v>-269202.66025900008</v>
      </c>
      <c r="N352" s="26">
        <f t="shared" si="77"/>
        <v>1935.4467070000101</v>
      </c>
      <c r="O352" s="26">
        <f t="shared" si="77"/>
        <v>1555.9963539999917</v>
      </c>
    </row>
    <row r="353" spans="1:15" x14ac:dyDescent="0.2">
      <c r="B353" s="67" t="s">
        <v>616</v>
      </c>
      <c r="D353" s="26">
        <f t="shared" ref="D353:O355" si="78">D235-D117</f>
        <v>73.469999999999345</v>
      </c>
      <c r="E353" s="26">
        <f t="shared" si="78"/>
        <v>0</v>
      </c>
      <c r="F353" s="26">
        <f t="shared" si="78"/>
        <v>22.18</v>
      </c>
      <c r="G353" s="63">
        <f t="shared" si="78"/>
        <v>51.290000000000873</v>
      </c>
      <c r="H353" s="26">
        <f t="shared" si="78"/>
        <v>15.699999999997999</v>
      </c>
      <c r="I353" s="26">
        <f t="shared" si="78"/>
        <v>0</v>
      </c>
      <c r="J353" s="26">
        <f t="shared" si="78"/>
        <v>15.81</v>
      </c>
      <c r="K353" s="63">
        <f t="shared" si="78"/>
        <v>-0.11000000000058208</v>
      </c>
      <c r="L353" s="26">
        <f t="shared" si="78"/>
        <v>10.294254999998884</v>
      </c>
      <c r="M353" s="26">
        <f t="shared" si="78"/>
        <v>0</v>
      </c>
      <c r="N353" s="26">
        <f t="shared" si="78"/>
        <v>11.146216999999998</v>
      </c>
      <c r="O353" s="26">
        <f t="shared" si="78"/>
        <v>-0.85196200000063982</v>
      </c>
    </row>
    <row r="354" spans="1:15" x14ac:dyDescent="0.2">
      <c r="B354" s="67" t="s">
        <v>617</v>
      </c>
      <c r="D354" s="26">
        <f t="shared" si="78"/>
        <v>-58602.379999999976</v>
      </c>
      <c r="E354" s="26">
        <f t="shared" si="78"/>
        <v>-47459.25</v>
      </c>
      <c r="F354" s="26">
        <f t="shared" si="78"/>
        <v>-10349.439999999999</v>
      </c>
      <c r="G354" s="63">
        <f t="shared" si="78"/>
        <v>-793.69000000006054</v>
      </c>
      <c r="H354" s="26">
        <f t="shared" si="78"/>
        <v>-51747.580000000133</v>
      </c>
      <c r="I354" s="26">
        <f t="shared" si="78"/>
        <v>-40956.429999999964</v>
      </c>
      <c r="J354" s="26">
        <f t="shared" si="78"/>
        <v>-9753.4599999999955</v>
      </c>
      <c r="K354" s="63">
        <f t="shared" si="78"/>
        <v>-1037.6899999999441</v>
      </c>
      <c r="L354" s="26">
        <f t="shared" si="78"/>
        <v>-25989.587545999995</v>
      </c>
      <c r="M354" s="26">
        <f t="shared" si="78"/>
        <v>-12688.31333200002</v>
      </c>
      <c r="N354" s="26">
        <f t="shared" si="78"/>
        <v>-12453.692823000005</v>
      </c>
      <c r="O354" s="26">
        <f t="shared" si="78"/>
        <v>-847.58139099998516</v>
      </c>
    </row>
    <row r="355" spans="1:15" x14ac:dyDescent="0.2">
      <c r="B355" s="67" t="s">
        <v>408</v>
      </c>
      <c r="D355" s="26">
        <f t="shared" si="78"/>
        <v>-304123.89999999985</v>
      </c>
      <c r="E355" s="26">
        <f t="shared" si="78"/>
        <v>-294002.38</v>
      </c>
      <c r="F355" s="26">
        <f t="shared" si="78"/>
        <v>-8872.1300000000338</v>
      </c>
      <c r="G355" s="63">
        <f t="shared" si="78"/>
        <v>-1249.3900000000431</v>
      </c>
      <c r="H355" s="26">
        <f t="shared" si="78"/>
        <v>-315488.9000000002</v>
      </c>
      <c r="I355" s="26">
        <f t="shared" si="78"/>
        <v>-304870.95999999996</v>
      </c>
      <c r="J355" s="26">
        <f t="shared" si="78"/>
        <v>-9695.379999999961</v>
      </c>
      <c r="K355" s="63">
        <f t="shared" si="78"/>
        <v>-922.55999999996857</v>
      </c>
      <c r="L355" s="26">
        <f t="shared" si="78"/>
        <v>-291164.44457600015</v>
      </c>
      <c r="M355" s="26">
        <f t="shared" si="78"/>
        <v>-281890.97359100007</v>
      </c>
      <c r="N355" s="26">
        <f t="shared" si="78"/>
        <v>-9917.685324999984</v>
      </c>
      <c r="O355" s="26">
        <f t="shared" si="78"/>
        <v>644.2143400000059</v>
      </c>
    </row>
    <row r="356" spans="1:15" x14ac:dyDescent="0.2">
      <c r="G356" s="41"/>
      <c r="K356" s="41"/>
    </row>
    <row r="357" spans="1:15" x14ac:dyDescent="0.2">
      <c r="A357" s="15" t="s">
        <v>692</v>
      </c>
      <c r="G357" s="41"/>
      <c r="K357" s="41"/>
    </row>
    <row r="358" spans="1:15" x14ac:dyDescent="0.2">
      <c r="A358" s="33" t="s">
        <v>409</v>
      </c>
      <c r="B358" s="33" t="s">
        <v>410</v>
      </c>
      <c r="C358" s="33" t="s">
        <v>411</v>
      </c>
      <c r="D358" s="29">
        <f>IF(D4&lt;&gt;0,D122/D4," ")</f>
        <v>0.75199622735011318</v>
      </c>
      <c r="E358" s="29" t="str">
        <f t="shared" ref="E358:N358" si="79">IF(E4&lt;&gt;0,E122/E4," ")</f>
        <v xml:space="preserve"> </v>
      </c>
      <c r="F358" s="29" t="str">
        <f t="shared" si="79"/>
        <v xml:space="preserve"> </v>
      </c>
      <c r="G358" s="65">
        <f t="shared" si="79"/>
        <v>0.75187633381557184</v>
      </c>
      <c r="H358" s="29">
        <f t="shared" si="79"/>
        <v>1.0697553267230451</v>
      </c>
      <c r="I358" s="29" t="str">
        <f t="shared" si="79"/>
        <v xml:space="preserve"> </v>
      </c>
      <c r="J358" s="29" t="str">
        <f t="shared" si="79"/>
        <v xml:space="preserve"> </v>
      </c>
      <c r="K358" s="65">
        <f t="shared" si="79"/>
        <v>1.069642454026082</v>
      </c>
      <c r="L358" s="29">
        <f t="shared" si="79"/>
        <v>1.3510504993349408</v>
      </c>
      <c r="M358" s="29" t="str">
        <f t="shared" si="79"/>
        <v xml:space="preserve"> </v>
      </c>
      <c r="N358" s="29" t="str">
        <f t="shared" si="79"/>
        <v xml:space="preserve"> </v>
      </c>
      <c r="O358" s="29">
        <f t="shared" ref="O358:O372" si="80">IF(O4&gt;0.1,O122/O4," ")</f>
        <v>1.3506251635027267</v>
      </c>
    </row>
    <row r="359" spans="1:15" x14ac:dyDescent="0.2">
      <c r="A359" s="33" t="s">
        <v>412</v>
      </c>
      <c r="B359" s="33" t="s">
        <v>413</v>
      </c>
      <c r="C359" s="33" t="s">
        <v>411</v>
      </c>
      <c r="D359" s="29">
        <f t="shared" ref="D359:N374" si="81">IF(D5&lt;&gt;0,D123/D5," ")</f>
        <v>29.449999999999996</v>
      </c>
      <c r="E359" s="29" t="str">
        <f t="shared" si="81"/>
        <v xml:space="preserve"> </v>
      </c>
      <c r="F359" s="29" t="str">
        <f t="shared" si="81"/>
        <v xml:space="preserve"> </v>
      </c>
      <c r="G359" s="65">
        <f t="shared" si="81"/>
        <v>29.449999999999996</v>
      </c>
      <c r="H359" s="29">
        <f t="shared" si="81"/>
        <v>119.88888888888889</v>
      </c>
      <c r="I359" s="29" t="str">
        <f t="shared" si="81"/>
        <v xml:space="preserve"> </v>
      </c>
      <c r="J359" s="29" t="str">
        <f t="shared" si="81"/>
        <v xml:space="preserve"> </v>
      </c>
      <c r="K359" s="65">
        <f t="shared" si="81"/>
        <v>119.88888888888889</v>
      </c>
      <c r="L359" s="29">
        <f t="shared" si="81"/>
        <v>14.697623354566321</v>
      </c>
      <c r="M359" s="29" t="str">
        <f t="shared" si="81"/>
        <v xml:space="preserve"> </v>
      </c>
      <c r="N359" s="29" t="str">
        <f t="shared" si="81"/>
        <v xml:space="preserve"> </v>
      </c>
      <c r="O359" s="29">
        <f t="shared" si="80"/>
        <v>14.697623354566321</v>
      </c>
    </row>
    <row r="360" spans="1:15" x14ac:dyDescent="0.2">
      <c r="A360" s="33" t="s">
        <v>414</v>
      </c>
      <c r="B360" s="33" t="s">
        <v>415</v>
      </c>
      <c r="C360" s="33" t="s">
        <v>411</v>
      </c>
      <c r="D360" s="29">
        <f t="shared" si="81"/>
        <v>6.1668526785714279</v>
      </c>
      <c r="E360" s="29" t="str">
        <f t="shared" si="81"/>
        <v xml:space="preserve"> </v>
      </c>
      <c r="F360" s="29" t="str">
        <f t="shared" si="81"/>
        <v xml:space="preserve"> </v>
      </c>
      <c r="G360" s="65">
        <f t="shared" si="81"/>
        <v>6.0027901785714288</v>
      </c>
      <c r="H360" s="29">
        <f t="shared" si="81"/>
        <v>4.8697095435684643</v>
      </c>
      <c r="I360" s="29" t="str">
        <f t="shared" si="81"/>
        <v xml:space="preserve"> </v>
      </c>
      <c r="J360" s="29">
        <f t="shared" si="81"/>
        <v>13</v>
      </c>
      <c r="K360" s="65">
        <f t="shared" si="81"/>
        <v>4.8392336526447313</v>
      </c>
      <c r="L360" s="29">
        <f t="shared" si="81"/>
        <v>4.3565841944638866</v>
      </c>
      <c r="M360" s="29" t="str">
        <f t="shared" si="81"/>
        <v xml:space="preserve"> </v>
      </c>
      <c r="N360" s="29" t="str">
        <f t="shared" si="81"/>
        <v xml:space="preserve"> </v>
      </c>
      <c r="O360" s="29">
        <f t="shared" si="80"/>
        <v>4.2915571193147874</v>
      </c>
    </row>
    <row r="361" spans="1:15" x14ac:dyDescent="0.2">
      <c r="A361" s="33" t="s">
        <v>416</v>
      </c>
      <c r="B361" s="33" t="s">
        <v>417</v>
      </c>
      <c r="C361" s="33" t="s">
        <v>411</v>
      </c>
      <c r="D361" s="29">
        <f t="shared" si="81"/>
        <v>0.56470168548154931</v>
      </c>
      <c r="E361" s="29" t="str">
        <f t="shared" si="81"/>
        <v xml:space="preserve"> </v>
      </c>
      <c r="F361" s="29" t="str">
        <f t="shared" si="81"/>
        <v xml:space="preserve"> </v>
      </c>
      <c r="G361" s="65">
        <f t="shared" si="81"/>
        <v>0.56467526073574836</v>
      </c>
      <c r="H361" s="29">
        <f t="shared" si="81"/>
        <v>0.59072931205986257</v>
      </c>
      <c r="I361" s="29" t="str">
        <f t="shared" si="81"/>
        <v xml:space="preserve"> </v>
      </c>
      <c r="J361" s="29">
        <f t="shared" si="81"/>
        <v>0.26056338028169013</v>
      </c>
      <c r="K361" s="65">
        <f t="shared" si="81"/>
        <v>0.5907602407079271</v>
      </c>
      <c r="L361" s="29">
        <f t="shared" si="81"/>
        <v>0.57747907435886603</v>
      </c>
      <c r="M361" s="29" t="str">
        <f t="shared" si="81"/>
        <v xml:space="preserve"> </v>
      </c>
      <c r="N361" s="29" t="str">
        <f t="shared" si="81"/>
        <v xml:space="preserve"> </v>
      </c>
      <c r="O361" s="29">
        <f t="shared" si="80"/>
        <v>0.57738433680153256</v>
      </c>
    </row>
    <row r="362" spans="1:15" x14ac:dyDescent="0.2">
      <c r="A362" s="33" t="s">
        <v>418</v>
      </c>
      <c r="B362" s="33" t="s">
        <v>419</v>
      </c>
      <c r="C362" s="33" t="s">
        <v>411</v>
      </c>
      <c r="D362" s="29">
        <f t="shared" si="81"/>
        <v>3.0381503393074647</v>
      </c>
      <c r="E362" s="29" t="str">
        <f t="shared" si="81"/>
        <v xml:space="preserve"> </v>
      </c>
      <c r="F362" s="29">
        <f t="shared" si="81"/>
        <v>3.1230298977934856</v>
      </c>
      <c r="G362" s="65">
        <f t="shared" si="81"/>
        <v>2.1712195121951217</v>
      </c>
      <c r="H362" s="29">
        <f t="shared" si="81"/>
        <v>2.9400174857927937</v>
      </c>
      <c r="I362" s="29" t="str">
        <f t="shared" si="81"/>
        <v xml:space="preserve"> </v>
      </c>
      <c r="J362" s="29">
        <f t="shared" si="81"/>
        <v>2.7073618626004263</v>
      </c>
      <c r="K362" s="65">
        <f t="shared" si="81"/>
        <v>7.5741345525800146</v>
      </c>
      <c r="L362" s="29">
        <f t="shared" si="81"/>
        <v>1.9766437327901221</v>
      </c>
      <c r="M362" s="29" t="str">
        <f t="shared" si="81"/>
        <v xml:space="preserve"> </v>
      </c>
      <c r="N362" s="29">
        <f t="shared" si="81"/>
        <v>2.6794623124925554</v>
      </c>
      <c r="O362" s="29">
        <f t="shared" si="80"/>
        <v>0.66248673087951049</v>
      </c>
    </row>
    <row r="363" spans="1:15" x14ac:dyDescent="0.2">
      <c r="A363" s="33" t="s">
        <v>420</v>
      </c>
      <c r="B363" s="33" t="s">
        <v>421</v>
      </c>
      <c r="C363" s="33" t="s">
        <v>411</v>
      </c>
      <c r="D363" s="29">
        <f t="shared" si="81"/>
        <v>0.87003546412124855</v>
      </c>
      <c r="E363" s="29" t="str">
        <f t="shared" si="81"/>
        <v xml:space="preserve"> </v>
      </c>
      <c r="F363" s="29" t="str">
        <f t="shared" si="81"/>
        <v xml:space="preserve"> </v>
      </c>
      <c r="G363" s="65">
        <f t="shared" si="81"/>
        <v>0.86994724491416275</v>
      </c>
      <c r="H363" s="29">
        <f t="shared" si="81"/>
        <v>0.80134428678118008</v>
      </c>
      <c r="I363" s="29" t="str">
        <f t="shared" si="81"/>
        <v xml:space="preserve"> </v>
      </c>
      <c r="J363" s="29">
        <f t="shared" si="81"/>
        <v>2.2307692307692304</v>
      </c>
      <c r="K363" s="65">
        <f t="shared" si="81"/>
        <v>0.80107735401853064</v>
      </c>
      <c r="L363" s="29" t="str">
        <f t="shared" si="81"/>
        <v xml:space="preserve"> </v>
      </c>
      <c r="M363" s="29" t="str">
        <f t="shared" si="81"/>
        <v xml:space="preserve"> </v>
      </c>
      <c r="N363" s="29" t="str">
        <f t="shared" si="81"/>
        <v xml:space="preserve"> </v>
      </c>
      <c r="O363" s="29" t="str">
        <f t="shared" si="80"/>
        <v xml:space="preserve"> </v>
      </c>
    </row>
    <row r="364" spans="1:15" x14ac:dyDescent="0.2">
      <c r="A364" s="33" t="s">
        <v>422</v>
      </c>
      <c r="B364" s="33" t="s">
        <v>423</v>
      </c>
      <c r="C364" s="33" t="s">
        <v>411</v>
      </c>
      <c r="D364" s="29">
        <f t="shared" si="81"/>
        <v>25.222222222222225</v>
      </c>
      <c r="E364" s="29" t="str">
        <f t="shared" si="81"/>
        <v xml:space="preserve"> </v>
      </c>
      <c r="F364" s="29">
        <f t="shared" si="81"/>
        <v>9.1111111111111107</v>
      </c>
      <c r="G364" s="65" t="str">
        <f t="shared" si="81"/>
        <v xml:space="preserve"> </v>
      </c>
      <c r="H364" s="29" t="str">
        <f t="shared" si="81"/>
        <v xml:space="preserve"> </v>
      </c>
      <c r="I364" s="29" t="str">
        <f t="shared" si="81"/>
        <v xml:space="preserve"> </v>
      </c>
      <c r="J364" s="29" t="str">
        <f t="shared" si="81"/>
        <v xml:space="preserve"> </v>
      </c>
      <c r="K364" s="65" t="str">
        <f t="shared" si="81"/>
        <v xml:space="preserve"> </v>
      </c>
      <c r="L364" s="29">
        <f t="shared" si="81"/>
        <v>1.6335151125927976E-3</v>
      </c>
      <c r="M364" s="29" t="str">
        <f t="shared" si="81"/>
        <v xml:space="preserve"> </v>
      </c>
      <c r="N364" s="29" t="str">
        <f t="shared" si="81"/>
        <v xml:space="preserve"> </v>
      </c>
      <c r="O364" s="29">
        <f t="shared" si="80"/>
        <v>1.6335151125927976E-3</v>
      </c>
    </row>
    <row r="365" spans="1:15" x14ac:dyDescent="0.2">
      <c r="A365" s="33" t="s">
        <v>424</v>
      </c>
      <c r="B365" s="33" t="s">
        <v>425</v>
      </c>
      <c r="C365" s="33" t="s">
        <v>411</v>
      </c>
      <c r="D365" s="29">
        <f t="shared" si="81"/>
        <v>0.20589914367269266</v>
      </c>
      <c r="E365" s="29" t="str">
        <f t="shared" si="81"/>
        <v xml:space="preserve"> </v>
      </c>
      <c r="F365" s="29">
        <f t="shared" si="81"/>
        <v>84.106382978723417</v>
      </c>
      <c r="G365" s="65">
        <f t="shared" si="81"/>
        <v>3.88127370182835E-2</v>
      </c>
      <c r="H365" s="29">
        <f t="shared" si="81"/>
        <v>0.65905923344947737</v>
      </c>
      <c r="I365" s="29" t="str">
        <f t="shared" si="81"/>
        <v xml:space="preserve"> </v>
      </c>
      <c r="J365" s="29">
        <f t="shared" si="81"/>
        <v>1.8502768987341771</v>
      </c>
      <c r="K365" s="65">
        <f t="shared" si="81"/>
        <v>0.45409066158453587</v>
      </c>
      <c r="L365" s="29">
        <f t="shared" si="81"/>
        <v>1.0374134790573655</v>
      </c>
      <c r="M365" s="29" t="str">
        <f t="shared" si="81"/>
        <v xml:space="preserve"> </v>
      </c>
      <c r="N365" s="29">
        <f t="shared" si="81"/>
        <v>0.68241455129446027</v>
      </c>
      <c r="O365" s="29">
        <f t="shared" si="80"/>
        <v>1.4320283065560209</v>
      </c>
    </row>
    <row r="366" spans="1:15" x14ac:dyDescent="0.2">
      <c r="A366" s="33" t="s">
        <v>426</v>
      </c>
      <c r="B366" s="67" t="s">
        <v>427</v>
      </c>
      <c r="C366" s="33" t="s">
        <v>428</v>
      </c>
      <c r="D366" s="29" t="str">
        <f t="shared" si="81"/>
        <v xml:space="preserve"> </v>
      </c>
      <c r="E366" s="29" t="str">
        <f t="shared" si="81"/>
        <v xml:space="preserve"> </v>
      </c>
      <c r="F366" s="29" t="str">
        <f t="shared" si="81"/>
        <v xml:space="preserve"> </v>
      </c>
      <c r="G366" s="65" t="str">
        <f t="shared" si="81"/>
        <v xml:space="preserve"> </v>
      </c>
      <c r="H366" s="29" t="str">
        <f t="shared" si="81"/>
        <v xml:space="preserve"> </v>
      </c>
      <c r="I366" s="29" t="str">
        <f t="shared" si="81"/>
        <v xml:space="preserve"> </v>
      </c>
      <c r="J366" s="29" t="str">
        <f t="shared" si="81"/>
        <v xml:space="preserve"> </v>
      </c>
      <c r="K366" s="65" t="str">
        <f t="shared" si="81"/>
        <v xml:space="preserve"> </v>
      </c>
      <c r="L366" s="29" t="str">
        <f t="shared" si="81"/>
        <v xml:space="preserve"> </v>
      </c>
      <c r="M366" s="29" t="str">
        <f t="shared" si="81"/>
        <v xml:space="preserve"> </v>
      </c>
      <c r="N366" s="29" t="str">
        <f t="shared" si="81"/>
        <v xml:space="preserve"> </v>
      </c>
      <c r="O366" s="29" t="str">
        <f t="shared" si="80"/>
        <v xml:space="preserve"> </v>
      </c>
    </row>
    <row r="367" spans="1:15" x14ac:dyDescent="0.2">
      <c r="A367" s="33" t="s">
        <v>429</v>
      </c>
      <c r="B367" s="67" t="s">
        <v>430</v>
      </c>
      <c r="C367" s="33" t="s">
        <v>428</v>
      </c>
      <c r="D367" s="29" t="str">
        <f t="shared" si="81"/>
        <v xml:space="preserve"> </v>
      </c>
      <c r="E367" s="29" t="str">
        <f t="shared" si="81"/>
        <v xml:space="preserve"> </v>
      </c>
      <c r="F367" s="29" t="str">
        <f t="shared" si="81"/>
        <v xml:space="preserve"> </v>
      </c>
      <c r="G367" s="65" t="str">
        <f t="shared" si="81"/>
        <v xml:space="preserve"> </v>
      </c>
      <c r="H367" s="29" t="str">
        <f t="shared" si="81"/>
        <v xml:space="preserve"> </v>
      </c>
      <c r="I367" s="29" t="str">
        <f t="shared" si="81"/>
        <v xml:space="preserve"> </v>
      </c>
      <c r="J367" s="29" t="str">
        <f t="shared" si="81"/>
        <v xml:space="preserve"> </v>
      </c>
      <c r="K367" s="65" t="str">
        <f t="shared" si="81"/>
        <v xml:space="preserve"> </v>
      </c>
      <c r="L367" s="29" t="str">
        <f t="shared" si="81"/>
        <v xml:space="preserve"> </v>
      </c>
      <c r="M367" s="29" t="str">
        <f t="shared" si="81"/>
        <v xml:space="preserve"> </v>
      </c>
      <c r="N367" s="29" t="str">
        <f t="shared" si="81"/>
        <v xml:space="preserve"> </v>
      </c>
      <c r="O367" s="29" t="str">
        <f t="shared" si="80"/>
        <v xml:space="preserve"> </v>
      </c>
    </row>
    <row r="368" spans="1:15" x14ac:dyDescent="0.2">
      <c r="A368" s="33" t="s">
        <v>431</v>
      </c>
      <c r="B368" s="33" t="s">
        <v>432</v>
      </c>
      <c r="C368" s="33" t="s">
        <v>428</v>
      </c>
      <c r="D368" s="29">
        <f t="shared" si="81"/>
        <v>3.4499999999999997</v>
      </c>
      <c r="E368" s="29">
        <f t="shared" si="81"/>
        <v>0.25</v>
      </c>
      <c r="F368" s="29" t="str">
        <f t="shared" si="81"/>
        <v xml:space="preserve"> </v>
      </c>
      <c r="G368" s="65" t="str">
        <f t="shared" si="81"/>
        <v xml:space="preserve"> </v>
      </c>
      <c r="H368" s="29">
        <f t="shared" si="81"/>
        <v>4.12</v>
      </c>
      <c r="I368" s="29">
        <f t="shared" si="81"/>
        <v>0.24</v>
      </c>
      <c r="J368" s="29" t="str">
        <f t="shared" si="81"/>
        <v xml:space="preserve"> </v>
      </c>
      <c r="K368" s="65" t="str">
        <f t="shared" si="81"/>
        <v xml:space="preserve"> </v>
      </c>
      <c r="L368" s="29">
        <f t="shared" si="81"/>
        <v>12.804015502206912</v>
      </c>
      <c r="M368" s="29">
        <f t="shared" si="81"/>
        <v>11.041360151194365</v>
      </c>
      <c r="N368" s="29" t="str">
        <f t="shared" si="81"/>
        <v xml:space="preserve"> </v>
      </c>
      <c r="O368" s="29" t="str">
        <f t="shared" si="80"/>
        <v xml:space="preserve"> </v>
      </c>
    </row>
    <row r="369" spans="1:15" x14ac:dyDescent="0.2">
      <c r="A369" s="33" t="s">
        <v>433</v>
      </c>
      <c r="B369" s="33" t="s">
        <v>434</v>
      </c>
      <c r="C369" s="33" t="s">
        <v>428</v>
      </c>
      <c r="D369" s="29" t="str">
        <f t="shared" si="81"/>
        <v xml:space="preserve"> </v>
      </c>
      <c r="E369" s="29" t="str">
        <f t="shared" si="81"/>
        <v xml:space="preserve"> </v>
      </c>
      <c r="F369" s="29" t="str">
        <f t="shared" si="81"/>
        <v xml:space="preserve"> </v>
      </c>
      <c r="G369" s="65" t="str">
        <f t="shared" si="81"/>
        <v xml:space="preserve"> </v>
      </c>
      <c r="H369" s="29" t="str">
        <f t="shared" si="81"/>
        <v xml:space="preserve"> </v>
      </c>
      <c r="I369" s="29" t="str">
        <f t="shared" si="81"/>
        <v xml:space="preserve"> </v>
      </c>
      <c r="J369" s="29" t="str">
        <f t="shared" si="81"/>
        <v xml:space="preserve"> </v>
      </c>
      <c r="K369" s="65" t="str">
        <f t="shared" si="81"/>
        <v xml:space="preserve"> </v>
      </c>
      <c r="L369" s="29" t="str">
        <f t="shared" si="81"/>
        <v xml:space="preserve"> </v>
      </c>
      <c r="M369" s="29" t="str">
        <f t="shared" si="81"/>
        <v xml:space="preserve"> </v>
      </c>
      <c r="N369" s="29" t="str">
        <f t="shared" si="81"/>
        <v xml:space="preserve"> </v>
      </c>
      <c r="O369" s="29" t="str">
        <f t="shared" si="80"/>
        <v xml:space="preserve"> </v>
      </c>
    </row>
    <row r="370" spans="1:15" x14ac:dyDescent="0.2">
      <c r="A370" s="33" t="s">
        <v>435</v>
      </c>
      <c r="B370" s="33" t="s">
        <v>436</v>
      </c>
      <c r="C370" s="33" t="s">
        <v>428</v>
      </c>
      <c r="D370" s="29" t="str">
        <f t="shared" si="81"/>
        <v xml:space="preserve"> </v>
      </c>
      <c r="E370" s="29" t="str">
        <f t="shared" si="81"/>
        <v xml:space="preserve"> </v>
      </c>
      <c r="F370" s="29" t="str">
        <f t="shared" si="81"/>
        <v xml:space="preserve"> </v>
      </c>
      <c r="G370" s="65" t="str">
        <f t="shared" si="81"/>
        <v xml:space="preserve"> </v>
      </c>
      <c r="H370" s="29" t="str">
        <f t="shared" si="81"/>
        <v xml:space="preserve"> </v>
      </c>
      <c r="I370" s="29" t="str">
        <f t="shared" si="81"/>
        <v xml:space="preserve"> </v>
      </c>
      <c r="J370" s="29" t="str">
        <f t="shared" si="81"/>
        <v xml:space="preserve"> </v>
      </c>
      <c r="K370" s="65" t="str">
        <f t="shared" si="81"/>
        <v xml:space="preserve"> </v>
      </c>
      <c r="L370" s="29" t="str">
        <f t="shared" si="81"/>
        <v xml:space="preserve"> </v>
      </c>
      <c r="M370" s="29" t="str">
        <f t="shared" si="81"/>
        <v xml:space="preserve"> </v>
      </c>
      <c r="N370" s="29" t="str">
        <f t="shared" si="81"/>
        <v xml:space="preserve"> </v>
      </c>
      <c r="O370" s="29" t="str">
        <f t="shared" si="80"/>
        <v xml:space="preserve"> </v>
      </c>
    </row>
    <row r="371" spans="1:15" x14ac:dyDescent="0.2">
      <c r="A371" s="33" t="s">
        <v>437</v>
      </c>
      <c r="B371" s="33" t="s">
        <v>438</v>
      </c>
      <c r="C371" s="33" t="s">
        <v>428</v>
      </c>
      <c r="D371" s="29">
        <f t="shared" si="81"/>
        <v>0.89936433852705699</v>
      </c>
      <c r="E371" s="29" t="str">
        <f t="shared" si="81"/>
        <v xml:space="preserve"> </v>
      </c>
      <c r="F371" s="29" t="str">
        <f t="shared" si="81"/>
        <v xml:space="preserve"> </v>
      </c>
      <c r="G371" s="65">
        <f t="shared" si="81"/>
        <v>0.89936433852705699</v>
      </c>
      <c r="H371" s="29">
        <f t="shared" si="81"/>
        <v>0.78777310185948357</v>
      </c>
      <c r="I371" s="29" t="str">
        <f t="shared" si="81"/>
        <v xml:space="preserve"> </v>
      </c>
      <c r="J371" s="29">
        <f t="shared" si="81"/>
        <v>0</v>
      </c>
      <c r="K371" s="65">
        <f t="shared" si="81"/>
        <v>0.78782569362318999</v>
      </c>
      <c r="L371" s="29">
        <f t="shared" si="81"/>
        <v>0.74166110185392464</v>
      </c>
      <c r="M371" s="29" t="str">
        <f t="shared" si="81"/>
        <v xml:space="preserve"> </v>
      </c>
      <c r="N371" s="29">
        <f t="shared" si="81"/>
        <v>0</v>
      </c>
      <c r="O371" s="29">
        <f t="shared" si="80"/>
        <v>0.74166899715272916</v>
      </c>
    </row>
    <row r="372" spans="1:15" x14ac:dyDescent="0.2">
      <c r="A372" s="33" t="s">
        <v>439</v>
      </c>
      <c r="B372" s="33" t="s">
        <v>440</v>
      </c>
      <c r="C372" s="33" t="s">
        <v>428</v>
      </c>
      <c r="D372" s="29" t="str">
        <f t="shared" si="81"/>
        <v xml:space="preserve"> </v>
      </c>
      <c r="E372" s="29" t="str">
        <f t="shared" si="81"/>
        <v xml:space="preserve"> </v>
      </c>
      <c r="F372" s="29" t="str">
        <f t="shared" si="81"/>
        <v xml:space="preserve"> </v>
      </c>
      <c r="G372" s="65" t="str">
        <f t="shared" si="81"/>
        <v xml:space="preserve"> </v>
      </c>
      <c r="H372" s="29" t="str">
        <f t="shared" si="81"/>
        <v xml:space="preserve"> </v>
      </c>
      <c r="I372" s="29" t="str">
        <f t="shared" si="81"/>
        <v xml:space="preserve"> </v>
      </c>
      <c r="J372" s="29" t="str">
        <f t="shared" si="81"/>
        <v xml:space="preserve"> </v>
      </c>
      <c r="K372" s="65" t="str">
        <f t="shared" si="81"/>
        <v xml:space="preserve"> </v>
      </c>
      <c r="L372" s="29" t="str">
        <f t="shared" si="81"/>
        <v xml:space="preserve"> </v>
      </c>
      <c r="M372" s="29" t="str">
        <f t="shared" si="81"/>
        <v xml:space="preserve"> </v>
      </c>
      <c r="N372" s="29" t="str">
        <f t="shared" si="81"/>
        <v xml:space="preserve"> </v>
      </c>
      <c r="O372" s="29" t="str">
        <f t="shared" si="80"/>
        <v xml:space="preserve"> </v>
      </c>
    </row>
    <row r="373" spans="1:15" x14ac:dyDescent="0.2">
      <c r="A373" s="33" t="s">
        <v>441</v>
      </c>
      <c r="B373" s="33" t="s">
        <v>442</v>
      </c>
      <c r="C373" s="33" t="s">
        <v>428</v>
      </c>
      <c r="D373" s="29">
        <f t="shared" si="81"/>
        <v>2.4837020626789764E-2</v>
      </c>
      <c r="E373" s="29">
        <f t="shared" si="81"/>
        <v>2.4826996267596924E-2</v>
      </c>
      <c r="F373" s="29" t="str">
        <f t="shared" si="81"/>
        <v xml:space="preserve"> </v>
      </c>
      <c r="G373" s="65" t="str">
        <f t="shared" si="81"/>
        <v xml:space="preserve"> </v>
      </c>
      <c r="H373" s="29">
        <f t="shared" si="81"/>
        <v>1.7612933241760848E-2</v>
      </c>
      <c r="I373" s="29">
        <f t="shared" si="81"/>
        <v>1.7603438399042919E-2</v>
      </c>
      <c r="J373" s="29" t="str">
        <f t="shared" si="81"/>
        <v xml:space="preserve"> </v>
      </c>
      <c r="K373" s="65" t="str">
        <f t="shared" si="81"/>
        <v xml:space="preserve"> </v>
      </c>
      <c r="L373" s="29">
        <f t="shared" si="81"/>
        <v>1.999744292363222E-2</v>
      </c>
      <c r="M373" s="29">
        <f t="shared" si="81"/>
        <v>1.9997208526659357E-2</v>
      </c>
      <c r="N373" s="29">
        <f t="shared" si="81"/>
        <v>0</v>
      </c>
      <c r="O373" s="29" t="str">
        <f>IF(O19&gt;0.1,O137/O19," ")</f>
        <v xml:space="preserve"> </v>
      </c>
    </row>
    <row r="374" spans="1:15" x14ac:dyDescent="0.2">
      <c r="A374" s="33" t="s">
        <v>443</v>
      </c>
      <c r="B374" s="33" t="s">
        <v>444</v>
      </c>
      <c r="C374" s="33" t="s">
        <v>428</v>
      </c>
      <c r="D374" s="29">
        <f t="shared" si="81"/>
        <v>7.6406701959286151E-4</v>
      </c>
      <c r="E374" s="29">
        <f t="shared" si="81"/>
        <v>6.5491458822245266E-4</v>
      </c>
      <c r="F374" s="29" t="str">
        <f t="shared" si="81"/>
        <v xml:space="preserve"> </v>
      </c>
      <c r="G374" s="65" t="str">
        <f t="shared" si="81"/>
        <v xml:space="preserve"> </v>
      </c>
      <c r="H374" s="29">
        <f t="shared" si="81"/>
        <v>0</v>
      </c>
      <c r="I374" s="29">
        <f t="shared" si="81"/>
        <v>0</v>
      </c>
      <c r="J374" s="29" t="str">
        <f t="shared" si="81"/>
        <v xml:space="preserve"> </v>
      </c>
      <c r="K374" s="65" t="str">
        <f t="shared" si="81"/>
        <v xml:space="preserve"> </v>
      </c>
      <c r="L374" s="29">
        <f t="shared" si="81"/>
        <v>0</v>
      </c>
      <c r="M374" s="29">
        <f t="shared" si="81"/>
        <v>0</v>
      </c>
      <c r="N374" s="29" t="str">
        <f t="shared" si="81"/>
        <v xml:space="preserve"> </v>
      </c>
      <c r="O374" s="29" t="str">
        <f t="shared" ref="O374:O437" si="82">IF(O20&gt;0.1,O138/O20," ")</f>
        <v xml:space="preserve"> </v>
      </c>
    </row>
    <row r="375" spans="1:15" x14ac:dyDescent="0.2">
      <c r="A375" s="33" t="s">
        <v>445</v>
      </c>
      <c r="B375" s="67" t="s">
        <v>446</v>
      </c>
      <c r="C375" s="33" t="s">
        <v>428</v>
      </c>
      <c r="D375" s="29" t="str">
        <f t="shared" ref="D375:N390" si="83">IF(D21&lt;&gt;0,D139/D21," ")</f>
        <v xml:space="preserve"> </v>
      </c>
      <c r="E375" s="29" t="str">
        <f t="shared" si="83"/>
        <v xml:space="preserve"> </v>
      </c>
      <c r="F375" s="29" t="str">
        <f t="shared" si="83"/>
        <v xml:space="preserve"> </v>
      </c>
      <c r="G375" s="65" t="str">
        <f t="shared" si="83"/>
        <v xml:space="preserve"> </v>
      </c>
      <c r="H375" s="29" t="str">
        <f t="shared" si="83"/>
        <v xml:space="preserve"> </v>
      </c>
      <c r="I375" s="29" t="str">
        <f t="shared" si="83"/>
        <v xml:space="preserve"> </v>
      </c>
      <c r="J375" s="29" t="str">
        <f t="shared" si="83"/>
        <v xml:space="preserve"> </v>
      </c>
      <c r="K375" s="65" t="str">
        <f t="shared" si="83"/>
        <v xml:space="preserve"> </v>
      </c>
      <c r="L375" s="29" t="str">
        <f t="shared" si="83"/>
        <v xml:space="preserve"> </v>
      </c>
      <c r="M375" s="29" t="str">
        <f t="shared" si="83"/>
        <v xml:space="preserve"> </v>
      </c>
      <c r="N375" s="29" t="str">
        <f t="shared" si="83"/>
        <v xml:space="preserve"> </v>
      </c>
      <c r="O375" s="29" t="str">
        <f t="shared" si="82"/>
        <v xml:space="preserve"> </v>
      </c>
    </row>
    <row r="376" spans="1:15" x14ac:dyDescent="0.2">
      <c r="A376" s="33" t="s">
        <v>447</v>
      </c>
      <c r="B376" s="67" t="s">
        <v>448</v>
      </c>
      <c r="C376" s="33" t="s">
        <v>428</v>
      </c>
      <c r="D376" s="29" t="str">
        <f t="shared" si="83"/>
        <v xml:space="preserve"> </v>
      </c>
      <c r="E376" s="29" t="str">
        <f t="shared" si="83"/>
        <v xml:space="preserve"> </v>
      </c>
      <c r="F376" s="29" t="str">
        <f t="shared" si="83"/>
        <v xml:space="preserve"> </v>
      </c>
      <c r="G376" s="65" t="str">
        <f t="shared" si="83"/>
        <v xml:space="preserve"> </v>
      </c>
      <c r="H376" s="29" t="str">
        <f t="shared" si="83"/>
        <v xml:space="preserve"> </v>
      </c>
      <c r="I376" s="29" t="str">
        <f t="shared" si="83"/>
        <v xml:space="preserve"> </v>
      </c>
      <c r="J376" s="29" t="str">
        <f t="shared" si="83"/>
        <v xml:space="preserve"> </v>
      </c>
      <c r="K376" s="65" t="str">
        <f t="shared" si="83"/>
        <v xml:space="preserve"> </v>
      </c>
      <c r="L376" s="29" t="str">
        <f t="shared" si="83"/>
        <v xml:space="preserve"> </v>
      </c>
      <c r="M376" s="29" t="str">
        <f t="shared" si="83"/>
        <v xml:space="preserve"> </v>
      </c>
      <c r="N376" s="29" t="str">
        <f t="shared" si="83"/>
        <v xml:space="preserve"> </v>
      </c>
      <c r="O376" s="29" t="str">
        <f t="shared" si="82"/>
        <v xml:space="preserve"> </v>
      </c>
    </row>
    <row r="377" spans="1:15" x14ac:dyDescent="0.2">
      <c r="A377" s="33" t="s">
        <v>449</v>
      </c>
      <c r="B377" s="67" t="s">
        <v>450</v>
      </c>
      <c r="C377" s="33" t="s">
        <v>428</v>
      </c>
      <c r="D377" s="29" t="str">
        <f t="shared" si="83"/>
        <v xml:space="preserve"> </v>
      </c>
      <c r="E377" s="29" t="str">
        <f t="shared" si="83"/>
        <v xml:space="preserve"> </v>
      </c>
      <c r="F377" s="29" t="str">
        <f t="shared" si="83"/>
        <v xml:space="preserve"> </v>
      </c>
      <c r="G377" s="65" t="str">
        <f t="shared" si="83"/>
        <v xml:space="preserve"> </v>
      </c>
      <c r="H377" s="29" t="str">
        <f t="shared" si="83"/>
        <v xml:space="preserve"> </v>
      </c>
      <c r="I377" s="29" t="str">
        <f t="shared" si="83"/>
        <v xml:space="preserve"> </v>
      </c>
      <c r="J377" s="29" t="str">
        <f t="shared" si="83"/>
        <v xml:space="preserve"> </v>
      </c>
      <c r="K377" s="65" t="str">
        <f t="shared" si="83"/>
        <v xml:space="preserve"> </v>
      </c>
      <c r="L377" s="29" t="str">
        <f t="shared" si="83"/>
        <v xml:space="preserve"> </v>
      </c>
      <c r="M377" s="29" t="str">
        <f t="shared" si="83"/>
        <v xml:space="preserve"> </v>
      </c>
      <c r="N377" s="29" t="str">
        <f t="shared" si="83"/>
        <v xml:space="preserve"> </v>
      </c>
      <c r="O377" s="29" t="str">
        <f t="shared" si="82"/>
        <v xml:space="preserve"> </v>
      </c>
    </row>
    <row r="378" spans="1:15" x14ac:dyDescent="0.2">
      <c r="A378" s="33" t="s">
        <v>451</v>
      </c>
      <c r="B378" s="67" t="s">
        <v>452</v>
      </c>
      <c r="C378" s="33" t="s">
        <v>428</v>
      </c>
      <c r="D378" s="29" t="str">
        <f t="shared" si="83"/>
        <v xml:space="preserve"> </v>
      </c>
      <c r="E378" s="29" t="str">
        <f t="shared" si="83"/>
        <v xml:space="preserve"> </v>
      </c>
      <c r="F378" s="29" t="str">
        <f t="shared" si="83"/>
        <v xml:space="preserve"> </v>
      </c>
      <c r="G378" s="65" t="str">
        <f t="shared" si="83"/>
        <v xml:space="preserve"> </v>
      </c>
      <c r="H378" s="29" t="str">
        <f t="shared" si="83"/>
        <v xml:space="preserve"> </v>
      </c>
      <c r="I378" s="29" t="str">
        <f t="shared" si="83"/>
        <v xml:space="preserve"> </v>
      </c>
      <c r="J378" s="29" t="str">
        <f t="shared" si="83"/>
        <v xml:space="preserve"> </v>
      </c>
      <c r="K378" s="65" t="str">
        <f t="shared" si="83"/>
        <v xml:space="preserve"> </v>
      </c>
      <c r="L378" s="29" t="str">
        <f t="shared" si="83"/>
        <v xml:space="preserve"> </v>
      </c>
      <c r="M378" s="29" t="str">
        <f t="shared" si="83"/>
        <v xml:space="preserve"> </v>
      </c>
      <c r="N378" s="29" t="str">
        <f t="shared" si="83"/>
        <v xml:space="preserve"> </v>
      </c>
      <c r="O378" s="29" t="str">
        <f t="shared" si="82"/>
        <v xml:space="preserve"> </v>
      </c>
    </row>
    <row r="379" spans="1:15" x14ac:dyDescent="0.2">
      <c r="A379" s="33" t="s">
        <v>453</v>
      </c>
      <c r="B379" s="33" t="s">
        <v>454</v>
      </c>
      <c r="C379" s="33" t="s">
        <v>428</v>
      </c>
      <c r="D379" s="29">
        <f t="shared" si="83"/>
        <v>1.8564102023497661E-2</v>
      </c>
      <c r="E379" s="29">
        <f t="shared" si="83"/>
        <v>1.8564233964763577E-2</v>
      </c>
      <c r="F379" s="29">
        <f t="shared" si="83"/>
        <v>0.54545454545454541</v>
      </c>
      <c r="G379" s="65">
        <f t="shared" si="83"/>
        <v>7.2482713391132828E-16</v>
      </c>
      <c r="H379" s="29">
        <f t="shared" si="83"/>
        <v>8.3631834650856399E-3</v>
      </c>
      <c r="I379" s="29">
        <f t="shared" si="83"/>
        <v>8.3986207164252497E-3</v>
      </c>
      <c r="J379" s="29">
        <f t="shared" si="83"/>
        <v>0.44999999999999996</v>
      </c>
      <c r="K379" s="65">
        <f t="shared" si="83"/>
        <v>7.8825578405041318E-17</v>
      </c>
      <c r="L379" s="29">
        <f t="shared" si="83"/>
        <v>1.5885699337777368E-2</v>
      </c>
      <c r="M379" s="29">
        <f t="shared" si="83"/>
        <v>1.6055645768371707E-2</v>
      </c>
      <c r="N379" s="29" t="str">
        <f t="shared" si="83"/>
        <v xml:space="preserve"> </v>
      </c>
      <c r="O379" s="29">
        <f t="shared" si="82"/>
        <v>-4.7163120773930755E-17</v>
      </c>
    </row>
    <row r="380" spans="1:15" x14ac:dyDescent="0.2">
      <c r="A380" s="33" t="s">
        <v>455</v>
      </c>
      <c r="B380" s="33" t="s">
        <v>456</v>
      </c>
      <c r="C380" s="33" t="s">
        <v>428</v>
      </c>
      <c r="D380" s="29">
        <f t="shared" si="83"/>
        <v>55.527777777777779</v>
      </c>
      <c r="E380" s="29">
        <f t="shared" si="83"/>
        <v>55.027777777777779</v>
      </c>
      <c r="F380" s="29" t="str">
        <f t="shared" si="83"/>
        <v xml:space="preserve"> </v>
      </c>
      <c r="G380" s="65" t="str">
        <f t="shared" si="83"/>
        <v xml:space="preserve"> </v>
      </c>
      <c r="H380" s="29">
        <f t="shared" si="83"/>
        <v>312.83333333333331</v>
      </c>
      <c r="I380" s="29" t="str">
        <f t="shared" si="83"/>
        <v xml:space="preserve"> </v>
      </c>
      <c r="J380" s="29" t="str">
        <f t="shared" si="83"/>
        <v xml:space="preserve"> </v>
      </c>
      <c r="K380" s="65">
        <f t="shared" si="83"/>
        <v>0</v>
      </c>
      <c r="L380" s="29">
        <f t="shared" si="83"/>
        <v>50.392968309724026</v>
      </c>
      <c r="M380" s="29">
        <f t="shared" si="83"/>
        <v>56.600871500092715</v>
      </c>
      <c r="N380" s="29">
        <f t="shared" si="83"/>
        <v>8.3025788505963884</v>
      </c>
      <c r="O380" s="29" t="str">
        <f t="shared" si="82"/>
        <v xml:space="preserve"> </v>
      </c>
    </row>
    <row r="381" spans="1:15" x14ac:dyDescent="0.2">
      <c r="A381" s="33" t="s">
        <v>457</v>
      </c>
      <c r="B381" s="67" t="s">
        <v>458</v>
      </c>
      <c r="C381" s="33" t="s">
        <v>428</v>
      </c>
      <c r="D381" s="29" t="str">
        <f t="shared" si="83"/>
        <v xml:space="preserve"> </v>
      </c>
      <c r="E381" s="29" t="str">
        <f t="shared" si="83"/>
        <v xml:space="preserve"> </v>
      </c>
      <c r="F381" s="29" t="str">
        <f t="shared" si="83"/>
        <v xml:space="preserve"> </v>
      </c>
      <c r="G381" s="65" t="str">
        <f t="shared" si="83"/>
        <v xml:space="preserve"> </v>
      </c>
      <c r="H381" s="29" t="str">
        <f t="shared" si="83"/>
        <v xml:space="preserve"> </v>
      </c>
      <c r="I381" s="29" t="str">
        <f t="shared" si="83"/>
        <v xml:space="preserve"> </v>
      </c>
      <c r="J381" s="29" t="str">
        <f t="shared" si="83"/>
        <v xml:space="preserve"> </v>
      </c>
      <c r="K381" s="65" t="str">
        <f t="shared" si="83"/>
        <v xml:space="preserve"> </v>
      </c>
      <c r="L381" s="29" t="str">
        <f t="shared" si="83"/>
        <v xml:space="preserve"> </v>
      </c>
      <c r="M381" s="29" t="str">
        <f t="shared" si="83"/>
        <v xml:space="preserve"> </v>
      </c>
      <c r="N381" s="29" t="str">
        <f t="shared" si="83"/>
        <v xml:space="preserve"> </v>
      </c>
      <c r="O381" s="29" t="str">
        <f t="shared" si="82"/>
        <v xml:space="preserve"> </v>
      </c>
    </row>
    <row r="382" spans="1:15" x14ac:dyDescent="0.2">
      <c r="A382" s="33" t="s">
        <v>459</v>
      </c>
      <c r="B382" s="33" t="s">
        <v>460</v>
      </c>
      <c r="C382" s="33" t="s">
        <v>428</v>
      </c>
      <c r="D382" s="29">
        <f t="shared" si="83"/>
        <v>0.40033361134278561</v>
      </c>
      <c r="E382" s="29" t="str">
        <f t="shared" si="83"/>
        <v xml:space="preserve"> </v>
      </c>
      <c r="F382" s="29">
        <f t="shared" si="83"/>
        <v>26.666666666666668</v>
      </c>
      <c r="G382" s="65">
        <f t="shared" si="83"/>
        <v>0</v>
      </c>
      <c r="H382" s="29">
        <f t="shared" si="83"/>
        <v>0.51882613510520481</v>
      </c>
      <c r="I382" s="29" t="str">
        <f t="shared" si="83"/>
        <v xml:space="preserve"> </v>
      </c>
      <c r="J382" s="29" t="str">
        <f t="shared" si="83"/>
        <v xml:space="preserve"> </v>
      </c>
      <c r="K382" s="65">
        <f t="shared" si="83"/>
        <v>5.537098560354257E-4</v>
      </c>
      <c r="L382" s="29">
        <f t="shared" si="83"/>
        <v>6.5803694578763602E-2</v>
      </c>
      <c r="M382" s="29" t="str">
        <f t="shared" si="83"/>
        <v xml:space="preserve"> </v>
      </c>
      <c r="N382" s="29">
        <f t="shared" si="83"/>
        <v>31.909362922328881</v>
      </c>
      <c r="O382" s="29">
        <f t="shared" si="82"/>
        <v>0</v>
      </c>
    </row>
    <row r="383" spans="1:15" x14ac:dyDescent="0.2">
      <c r="A383" s="33" t="s">
        <v>461</v>
      </c>
      <c r="B383" s="67" t="s">
        <v>462</v>
      </c>
      <c r="C383" s="33" t="s">
        <v>428</v>
      </c>
      <c r="D383" s="29" t="str">
        <f t="shared" si="83"/>
        <v xml:space="preserve"> </v>
      </c>
      <c r="E383" s="29" t="str">
        <f t="shared" si="83"/>
        <v xml:space="preserve"> </v>
      </c>
      <c r="F383" s="29" t="str">
        <f t="shared" si="83"/>
        <v xml:space="preserve"> </v>
      </c>
      <c r="G383" s="65" t="str">
        <f t="shared" si="83"/>
        <v xml:space="preserve"> </v>
      </c>
      <c r="H383" s="29" t="str">
        <f t="shared" si="83"/>
        <v xml:space="preserve"> </v>
      </c>
      <c r="I383" s="29" t="str">
        <f t="shared" si="83"/>
        <v xml:space="preserve"> </v>
      </c>
      <c r="J383" s="29" t="str">
        <f t="shared" si="83"/>
        <v xml:space="preserve"> </v>
      </c>
      <c r="K383" s="65" t="str">
        <f t="shared" si="83"/>
        <v xml:space="preserve"> </v>
      </c>
      <c r="L383" s="29" t="str">
        <f t="shared" si="83"/>
        <v xml:space="preserve"> </v>
      </c>
      <c r="M383" s="29" t="str">
        <f t="shared" si="83"/>
        <v xml:space="preserve"> </v>
      </c>
      <c r="N383" s="29" t="str">
        <f t="shared" si="83"/>
        <v xml:space="preserve"> </v>
      </c>
      <c r="O383" s="29" t="str">
        <f t="shared" si="82"/>
        <v xml:space="preserve"> </v>
      </c>
    </row>
    <row r="384" spans="1:15" x14ac:dyDescent="0.2">
      <c r="A384" s="33" t="s">
        <v>463</v>
      </c>
      <c r="B384" s="33" t="s">
        <v>464</v>
      </c>
      <c r="C384" s="33" t="s">
        <v>428</v>
      </c>
      <c r="D384" s="29" t="str">
        <f t="shared" si="83"/>
        <v xml:space="preserve"> </v>
      </c>
      <c r="E384" s="29" t="str">
        <f t="shared" si="83"/>
        <v xml:space="preserve"> </v>
      </c>
      <c r="F384" s="29" t="str">
        <f t="shared" si="83"/>
        <v xml:space="preserve"> </v>
      </c>
      <c r="G384" s="65" t="str">
        <f t="shared" si="83"/>
        <v xml:space="preserve"> </v>
      </c>
      <c r="H384" s="29" t="str">
        <f t="shared" si="83"/>
        <v xml:space="preserve"> </v>
      </c>
      <c r="I384" s="29" t="str">
        <f t="shared" si="83"/>
        <v xml:space="preserve"> </v>
      </c>
      <c r="J384" s="29" t="str">
        <f t="shared" si="83"/>
        <v xml:space="preserve"> </v>
      </c>
      <c r="K384" s="65" t="str">
        <f t="shared" si="83"/>
        <v xml:space="preserve"> </v>
      </c>
      <c r="L384" s="29" t="str">
        <f t="shared" si="83"/>
        <v xml:space="preserve"> </v>
      </c>
      <c r="M384" s="29" t="str">
        <f t="shared" si="83"/>
        <v xml:space="preserve"> </v>
      </c>
      <c r="N384" s="29" t="str">
        <f t="shared" si="83"/>
        <v xml:space="preserve"> </v>
      </c>
      <c r="O384" s="29" t="str">
        <f t="shared" si="82"/>
        <v xml:space="preserve"> </v>
      </c>
    </row>
    <row r="385" spans="1:15" x14ac:dyDescent="0.2">
      <c r="A385" s="33" t="s">
        <v>465</v>
      </c>
      <c r="B385" s="33" t="s">
        <v>464</v>
      </c>
      <c r="C385" s="33" t="s">
        <v>428</v>
      </c>
      <c r="D385" s="29" t="str">
        <f t="shared" si="83"/>
        <v xml:space="preserve"> </v>
      </c>
      <c r="E385" s="29" t="str">
        <f t="shared" si="83"/>
        <v xml:space="preserve"> </v>
      </c>
      <c r="F385" s="29" t="str">
        <f t="shared" si="83"/>
        <v xml:space="preserve"> </v>
      </c>
      <c r="G385" s="65" t="str">
        <f t="shared" si="83"/>
        <v xml:space="preserve"> </v>
      </c>
      <c r="H385" s="29" t="str">
        <f t="shared" si="83"/>
        <v xml:space="preserve"> </v>
      </c>
      <c r="I385" s="29" t="str">
        <f t="shared" si="83"/>
        <v xml:space="preserve"> </v>
      </c>
      <c r="J385" s="29" t="str">
        <f t="shared" si="83"/>
        <v xml:space="preserve"> </v>
      </c>
      <c r="K385" s="65" t="str">
        <f t="shared" si="83"/>
        <v xml:space="preserve"> </v>
      </c>
      <c r="L385" s="29" t="str">
        <f t="shared" si="83"/>
        <v xml:space="preserve"> </v>
      </c>
      <c r="M385" s="29" t="str">
        <f t="shared" si="83"/>
        <v xml:space="preserve"> </v>
      </c>
      <c r="N385" s="29" t="str">
        <f t="shared" si="83"/>
        <v xml:space="preserve"> </v>
      </c>
      <c r="O385" s="29" t="str">
        <f t="shared" si="82"/>
        <v xml:space="preserve"> </v>
      </c>
    </row>
    <row r="386" spans="1:15" x14ac:dyDescent="0.2">
      <c r="A386" s="33" t="s">
        <v>466</v>
      </c>
      <c r="B386" s="33" t="s">
        <v>467</v>
      </c>
      <c r="C386" s="33" t="s">
        <v>428</v>
      </c>
      <c r="D386" s="29">
        <f t="shared" si="83"/>
        <v>0.58282831017898695</v>
      </c>
      <c r="E386" s="29">
        <f t="shared" si="83"/>
        <v>0.58286835064161835</v>
      </c>
      <c r="F386" s="29">
        <f t="shared" si="83"/>
        <v>0.14565826330532214</v>
      </c>
      <c r="G386" s="65">
        <f t="shared" si="83"/>
        <v>0.52684563758402725</v>
      </c>
      <c r="H386" s="29">
        <f t="shared" si="83"/>
        <v>0.54692540375079723</v>
      </c>
      <c r="I386" s="29">
        <f t="shared" si="83"/>
        <v>0.54691718497962527</v>
      </c>
      <c r="J386" s="29">
        <f t="shared" si="83"/>
        <v>1.066925315227934E-2</v>
      </c>
      <c r="K386" s="65">
        <f t="shared" si="83"/>
        <v>8.7432432432013893</v>
      </c>
      <c r="L386" s="29">
        <f t="shared" si="83"/>
        <v>0.56714710571087878</v>
      </c>
      <c r="M386" s="29">
        <f t="shared" si="83"/>
        <v>0.56707315923553292</v>
      </c>
      <c r="N386" s="29">
        <f t="shared" si="83"/>
        <v>6.3580479690580866E-2</v>
      </c>
      <c r="O386" s="29">
        <f t="shared" si="82"/>
        <v>2.9628602095500396</v>
      </c>
    </row>
    <row r="387" spans="1:15" x14ac:dyDescent="0.2">
      <c r="A387" s="33" t="s">
        <v>468</v>
      </c>
      <c r="B387" s="33" t="s">
        <v>469</v>
      </c>
      <c r="C387" s="33" t="s">
        <v>428</v>
      </c>
      <c r="D387" s="29">
        <f t="shared" si="83"/>
        <v>0.19051818119121999</v>
      </c>
      <c r="E387" s="29">
        <f t="shared" si="83"/>
        <v>0.19102127629308865</v>
      </c>
      <c r="F387" s="29">
        <f t="shared" si="83"/>
        <v>0</v>
      </c>
      <c r="G387" s="65">
        <f t="shared" si="83"/>
        <v>1.3652804428672938E-2</v>
      </c>
      <c r="H387" s="29">
        <f t="shared" si="83"/>
        <v>0.17727243113507213</v>
      </c>
      <c r="I387" s="29">
        <f t="shared" si="83"/>
        <v>0.17761953226445626</v>
      </c>
      <c r="J387" s="29">
        <f t="shared" si="83"/>
        <v>0</v>
      </c>
      <c r="K387" s="65">
        <f t="shared" si="83"/>
        <v>1.1909754256479685E-2</v>
      </c>
      <c r="L387" s="29">
        <f t="shared" si="83"/>
        <v>0.16701362425137603</v>
      </c>
      <c r="M387" s="29">
        <f t="shared" si="83"/>
        <v>0.1674081105334129</v>
      </c>
      <c r="N387" s="29">
        <f t="shared" si="83"/>
        <v>0</v>
      </c>
      <c r="O387" s="29">
        <f t="shared" si="82"/>
        <v>2.109651682492104E-2</v>
      </c>
    </row>
    <row r="388" spans="1:15" x14ac:dyDescent="0.2">
      <c r="A388" s="33" t="s">
        <v>470</v>
      </c>
      <c r="B388" s="33" t="s">
        <v>471</v>
      </c>
      <c r="C388" s="33" t="s">
        <v>428</v>
      </c>
      <c r="D388" s="29">
        <f t="shared" si="83"/>
        <v>0.9516338457626341</v>
      </c>
      <c r="E388" s="29" t="str">
        <f t="shared" si="83"/>
        <v xml:space="preserve"> </v>
      </c>
      <c r="F388" s="29">
        <f t="shared" si="83"/>
        <v>0.94963015781510496</v>
      </c>
      <c r="G388" s="65">
        <f t="shared" si="83"/>
        <v>1.0838640860746973</v>
      </c>
      <c r="H388" s="29">
        <f t="shared" si="83"/>
        <v>0.91679875592858495</v>
      </c>
      <c r="I388" s="29" t="str">
        <f t="shared" si="83"/>
        <v xml:space="preserve"> </v>
      </c>
      <c r="J388" s="29">
        <f t="shared" si="83"/>
        <v>0.90420973004970184</v>
      </c>
      <c r="K388" s="65">
        <f t="shared" si="83"/>
        <v>1.9247940235554808</v>
      </c>
      <c r="L388" s="29">
        <f t="shared" si="83"/>
        <v>0.96337964058628822</v>
      </c>
      <c r="M388" s="29" t="str">
        <f t="shared" si="83"/>
        <v xml:space="preserve"> </v>
      </c>
      <c r="N388" s="29">
        <f t="shared" si="83"/>
        <v>0.91292461373990452</v>
      </c>
      <c r="O388" s="29">
        <f t="shared" si="82"/>
        <v>3.5920180382790692</v>
      </c>
    </row>
    <row r="389" spans="1:15" x14ac:dyDescent="0.2">
      <c r="A389" s="33" t="s">
        <v>472</v>
      </c>
      <c r="B389" s="67" t="s">
        <v>473</v>
      </c>
      <c r="C389" s="33" t="s">
        <v>428</v>
      </c>
      <c r="D389" s="29" t="str">
        <f t="shared" si="83"/>
        <v xml:space="preserve"> </v>
      </c>
      <c r="E389" s="29" t="str">
        <f t="shared" si="83"/>
        <v xml:space="preserve"> </v>
      </c>
      <c r="F389" s="29" t="str">
        <f t="shared" si="83"/>
        <v xml:space="preserve"> </v>
      </c>
      <c r="G389" s="65" t="str">
        <f t="shared" si="83"/>
        <v xml:space="preserve"> </v>
      </c>
      <c r="H389" s="29" t="str">
        <f t="shared" si="83"/>
        <v xml:space="preserve"> </v>
      </c>
      <c r="I389" s="29" t="str">
        <f t="shared" si="83"/>
        <v xml:space="preserve"> </v>
      </c>
      <c r="J389" s="29" t="str">
        <f t="shared" si="83"/>
        <v xml:space="preserve"> </v>
      </c>
      <c r="K389" s="65" t="str">
        <f t="shared" si="83"/>
        <v xml:space="preserve"> </v>
      </c>
      <c r="L389" s="29" t="str">
        <f t="shared" si="83"/>
        <v xml:space="preserve"> </v>
      </c>
      <c r="M389" s="29" t="str">
        <f t="shared" si="83"/>
        <v xml:space="preserve"> </v>
      </c>
      <c r="N389" s="29" t="str">
        <f t="shared" si="83"/>
        <v xml:space="preserve"> </v>
      </c>
      <c r="O389" s="29" t="str">
        <f t="shared" si="82"/>
        <v xml:space="preserve"> </v>
      </c>
    </row>
    <row r="390" spans="1:15" x14ac:dyDescent="0.2">
      <c r="A390" s="33" t="s">
        <v>474</v>
      </c>
      <c r="B390" s="33" t="s">
        <v>475</v>
      </c>
      <c r="C390" s="33" t="s">
        <v>428</v>
      </c>
      <c r="D390" s="29">
        <f t="shared" si="83"/>
        <v>0.27966931744494278</v>
      </c>
      <c r="E390" s="29">
        <f t="shared" si="83"/>
        <v>0.27971485247387456</v>
      </c>
      <c r="F390" s="29">
        <f t="shared" si="83"/>
        <v>0</v>
      </c>
      <c r="G390" s="65">
        <f t="shared" si="83"/>
        <v>0</v>
      </c>
      <c r="H390" s="29">
        <f t="shared" si="83"/>
        <v>0.34179109415600117</v>
      </c>
      <c r="I390" s="29">
        <f t="shared" si="83"/>
        <v>0.34180240252468697</v>
      </c>
      <c r="J390" s="29">
        <f t="shared" si="83"/>
        <v>0</v>
      </c>
      <c r="K390" s="65">
        <f t="shared" si="83"/>
        <v>0</v>
      </c>
      <c r="L390" s="29">
        <f t="shared" si="83"/>
        <v>0.27758205705654215</v>
      </c>
      <c r="M390" s="29">
        <f t="shared" si="83"/>
        <v>0.27759567203928981</v>
      </c>
      <c r="N390" s="29">
        <f t="shared" si="83"/>
        <v>0</v>
      </c>
      <c r="O390" s="29" t="str">
        <f t="shared" si="82"/>
        <v xml:space="preserve"> </v>
      </c>
    </row>
    <row r="391" spans="1:15" x14ac:dyDescent="0.2">
      <c r="A391" s="33" t="s">
        <v>476</v>
      </c>
      <c r="B391" s="33" t="s">
        <v>477</v>
      </c>
      <c r="C391" s="33" t="s">
        <v>428</v>
      </c>
      <c r="D391" s="29">
        <f t="shared" ref="D391:N406" si="84">IF(D37&lt;&gt;0,D155/D37," ")</f>
        <v>6.6909090909090918E-2</v>
      </c>
      <c r="E391" s="29" t="str">
        <f t="shared" si="84"/>
        <v xml:space="preserve"> </v>
      </c>
      <c r="F391" s="29" t="str">
        <f t="shared" si="84"/>
        <v xml:space="preserve"> </v>
      </c>
      <c r="G391" s="65">
        <f t="shared" si="84"/>
        <v>0</v>
      </c>
      <c r="H391" s="29">
        <f t="shared" si="84"/>
        <v>0.12088974854932302</v>
      </c>
      <c r="I391" s="29" t="str">
        <f t="shared" si="84"/>
        <v xml:space="preserve"> </v>
      </c>
      <c r="J391" s="29" t="str">
        <f t="shared" si="84"/>
        <v xml:space="preserve"> </v>
      </c>
      <c r="K391" s="65">
        <f t="shared" si="84"/>
        <v>0</v>
      </c>
      <c r="L391" s="29">
        <f t="shared" si="84"/>
        <v>8.2351546236197462E-2</v>
      </c>
      <c r="M391" s="29" t="str">
        <f t="shared" si="84"/>
        <v xml:space="preserve"> </v>
      </c>
      <c r="N391" s="29" t="str">
        <f t="shared" si="84"/>
        <v xml:space="preserve"> </v>
      </c>
      <c r="O391" s="29">
        <f t="shared" si="82"/>
        <v>0</v>
      </c>
    </row>
    <row r="392" spans="1:15" x14ac:dyDescent="0.2">
      <c r="A392" s="33" t="s">
        <v>478</v>
      </c>
      <c r="B392" s="33" t="s">
        <v>479</v>
      </c>
      <c r="C392" s="33" t="s">
        <v>428</v>
      </c>
      <c r="D392" s="29">
        <f t="shared" si="84"/>
        <v>33.333333333333336</v>
      </c>
      <c r="E392" s="29">
        <f t="shared" si="84"/>
        <v>33.155555555555551</v>
      </c>
      <c r="F392" s="29" t="str">
        <f t="shared" si="84"/>
        <v xml:space="preserve"> </v>
      </c>
      <c r="G392" s="65" t="str">
        <f t="shared" si="84"/>
        <v xml:space="preserve"> </v>
      </c>
      <c r="H392" s="29">
        <f t="shared" si="84"/>
        <v>5.5833333333333339</v>
      </c>
      <c r="I392" s="29">
        <f t="shared" si="84"/>
        <v>6.65</v>
      </c>
      <c r="J392" s="29" t="str">
        <f t="shared" si="84"/>
        <v xml:space="preserve"> </v>
      </c>
      <c r="K392" s="65">
        <f t="shared" si="84"/>
        <v>0.25000000000000033</v>
      </c>
      <c r="L392" s="29">
        <f t="shared" si="84"/>
        <v>3.6377012891184517</v>
      </c>
      <c r="M392" s="29">
        <f t="shared" si="84"/>
        <v>3.2551160876008565</v>
      </c>
      <c r="N392" s="29" t="str">
        <f t="shared" si="84"/>
        <v xml:space="preserve"> </v>
      </c>
      <c r="O392" s="29" t="str">
        <f t="shared" si="82"/>
        <v xml:space="preserve"> </v>
      </c>
    </row>
    <row r="393" spans="1:15" x14ac:dyDescent="0.2">
      <c r="A393" s="33" t="s">
        <v>480</v>
      </c>
      <c r="B393" s="33" t="s">
        <v>481</v>
      </c>
      <c r="C393" s="33" t="s">
        <v>428</v>
      </c>
      <c r="D393" s="29" t="str">
        <f t="shared" si="84"/>
        <v xml:space="preserve"> </v>
      </c>
      <c r="E393" s="29" t="str">
        <f t="shared" si="84"/>
        <v xml:space="preserve"> </v>
      </c>
      <c r="F393" s="29" t="str">
        <f t="shared" si="84"/>
        <v xml:space="preserve"> </v>
      </c>
      <c r="G393" s="65" t="str">
        <f t="shared" si="84"/>
        <v xml:space="preserve"> </v>
      </c>
      <c r="H393" s="29">
        <f t="shared" si="84"/>
        <v>0</v>
      </c>
      <c r="I393" s="29">
        <f t="shared" si="84"/>
        <v>0</v>
      </c>
      <c r="J393" s="29" t="str">
        <f t="shared" si="84"/>
        <v xml:space="preserve"> </v>
      </c>
      <c r="K393" s="65" t="str">
        <f t="shared" si="84"/>
        <v xml:space="preserve"> </v>
      </c>
      <c r="L393" s="29">
        <f t="shared" si="84"/>
        <v>3.8239342750555392</v>
      </c>
      <c r="M393" s="29">
        <f t="shared" si="84"/>
        <v>3.9442466552345472</v>
      </c>
      <c r="N393" s="29" t="str">
        <f t="shared" si="84"/>
        <v xml:space="preserve"> </v>
      </c>
      <c r="O393" s="29" t="str">
        <f t="shared" si="82"/>
        <v xml:space="preserve"> </v>
      </c>
    </row>
    <row r="394" spans="1:15" x14ac:dyDescent="0.2">
      <c r="A394" s="33" t="s">
        <v>482</v>
      </c>
      <c r="B394" s="33" t="s">
        <v>483</v>
      </c>
      <c r="C394" s="33" t="s">
        <v>428</v>
      </c>
      <c r="D394" s="29">
        <f t="shared" si="84"/>
        <v>0.66357942210243137</v>
      </c>
      <c r="E394" s="29">
        <f t="shared" si="84"/>
        <v>0.65540732041239036</v>
      </c>
      <c r="F394" s="29">
        <f t="shared" si="84"/>
        <v>13.025056947608201</v>
      </c>
      <c r="G394" s="65">
        <f t="shared" si="84"/>
        <v>24.24999999992135</v>
      </c>
      <c r="H394" s="29">
        <f t="shared" si="84"/>
        <v>0.7308930106866478</v>
      </c>
      <c r="I394" s="29">
        <f t="shared" si="84"/>
        <v>0.72244458873294637</v>
      </c>
      <c r="J394" s="29">
        <f t="shared" si="84"/>
        <v>20.230017761989341</v>
      </c>
      <c r="K394" s="65">
        <f t="shared" si="84"/>
        <v>0.75929054054030287</v>
      </c>
      <c r="L394" s="29">
        <f t="shared" si="84"/>
        <v>0.73418194376515944</v>
      </c>
      <c r="M394" s="29">
        <f t="shared" si="84"/>
        <v>0.72505912443261433</v>
      </c>
      <c r="N394" s="29">
        <f t="shared" si="84"/>
        <v>23.545045860644613</v>
      </c>
      <c r="O394" s="29" t="str">
        <f t="shared" si="82"/>
        <v xml:space="preserve"> </v>
      </c>
    </row>
    <row r="395" spans="1:15" x14ac:dyDescent="0.2">
      <c r="A395" s="33" t="s">
        <v>484</v>
      </c>
      <c r="B395" s="33" t="s">
        <v>485</v>
      </c>
      <c r="C395" s="33" t="s">
        <v>428</v>
      </c>
      <c r="D395" s="29">
        <f t="shared" si="84"/>
        <v>11.270886075949367</v>
      </c>
      <c r="E395" s="29" t="str">
        <f t="shared" si="84"/>
        <v xml:space="preserve"> </v>
      </c>
      <c r="F395" s="29">
        <f t="shared" si="84"/>
        <v>21.865284974093267</v>
      </c>
      <c r="G395" s="65">
        <f t="shared" si="84"/>
        <v>1.1485148514851484</v>
      </c>
      <c r="H395" s="29">
        <f t="shared" si="84"/>
        <v>41.265822784810126</v>
      </c>
      <c r="I395" s="29" t="str">
        <f t="shared" si="84"/>
        <v xml:space="preserve"> </v>
      </c>
      <c r="J395" s="29">
        <f t="shared" si="84"/>
        <v>53.065573770491802</v>
      </c>
      <c r="K395" s="65">
        <f t="shared" si="84"/>
        <v>1.2777777777777994</v>
      </c>
      <c r="L395" s="29">
        <f t="shared" si="84"/>
        <v>19.443547565608618</v>
      </c>
      <c r="M395" s="29" t="str">
        <f t="shared" si="84"/>
        <v xml:space="preserve"> </v>
      </c>
      <c r="N395" s="29">
        <f t="shared" si="84"/>
        <v>19.334052765827114</v>
      </c>
      <c r="O395" s="29" t="str">
        <f t="shared" si="82"/>
        <v xml:space="preserve"> </v>
      </c>
    </row>
    <row r="396" spans="1:15" x14ac:dyDescent="0.2">
      <c r="A396" s="33" t="s">
        <v>486</v>
      </c>
      <c r="B396" s="33" t="s">
        <v>487</v>
      </c>
      <c r="C396" s="33" t="s">
        <v>428</v>
      </c>
      <c r="D396" s="29">
        <f t="shared" si="84"/>
        <v>0.50508119360578374</v>
      </c>
      <c r="E396" s="29" t="str">
        <f t="shared" si="84"/>
        <v xml:space="preserve"> </v>
      </c>
      <c r="F396" s="29">
        <f t="shared" si="84"/>
        <v>41.5625</v>
      </c>
      <c r="G396" s="65">
        <f t="shared" si="84"/>
        <v>0.50421493023321229</v>
      </c>
      <c r="H396" s="29">
        <f t="shared" si="84"/>
        <v>0.52739726904995887</v>
      </c>
      <c r="I396" s="29" t="str">
        <f t="shared" si="84"/>
        <v xml:space="preserve"> </v>
      </c>
      <c r="J396" s="29">
        <f t="shared" si="84"/>
        <v>66.972222222222229</v>
      </c>
      <c r="K396" s="65">
        <f t="shared" si="84"/>
        <v>0.52637562907164115</v>
      </c>
      <c r="L396" s="29">
        <f t="shared" si="84"/>
        <v>0.54856330798721287</v>
      </c>
      <c r="M396" s="29" t="str">
        <f t="shared" si="84"/>
        <v xml:space="preserve"> </v>
      </c>
      <c r="N396" s="29">
        <f t="shared" si="84"/>
        <v>19.354507255942547</v>
      </c>
      <c r="O396" s="29">
        <f t="shared" si="82"/>
        <v>0.54732751728555984</v>
      </c>
    </row>
    <row r="397" spans="1:15" x14ac:dyDescent="0.2">
      <c r="A397" s="33" t="s">
        <v>488</v>
      </c>
      <c r="B397" s="33" t="s">
        <v>489</v>
      </c>
      <c r="C397" s="33" t="s">
        <v>428</v>
      </c>
      <c r="D397" s="29" t="str">
        <f t="shared" si="84"/>
        <v xml:space="preserve"> </v>
      </c>
      <c r="E397" s="29" t="str">
        <f t="shared" si="84"/>
        <v xml:space="preserve"> </v>
      </c>
      <c r="F397" s="29" t="str">
        <f t="shared" si="84"/>
        <v xml:space="preserve"> </v>
      </c>
      <c r="G397" s="65" t="str">
        <f t="shared" si="84"/>
        <v xml:space="preserve"> </v>
      </c>
      <c r="H397" s="29" t="str">
        <f t="shared" si="84"/>
        <v xml:space="preserve"> </v>
      </c>
      <c r="I397" s="29" t="str">
        <f t="shared" si="84"/>
        <v xml:space="preserve"> </v>
      </c>
      <c r="J397" s="29" t="str">
        <f t="shared" si="84"/>
        <v xml:space="preserve"> </v>
      </c>
      <c r="K397" s="65" t="str">
        <f t="shared" si="84"/>
        <v xml:space="preserve"> </v>
      </c>
      <c r="L397" s="29">
        <f t="shared" si="84"/>
        <v>202.92621722965558</v>
      </c>
      <c r="M397" s="29" t="str">
        <f t="shared" si="84"/>
        <v xml:space="preserve"> </v>
      </c>
      <c r="N397" s="29">
        <f t="shared" si="84"/>
        <v>201.81095848586139</v>
      </c>
      <c r="O397" s="29" t="str">
        <f t="shared" si="82"/>
        <v xml:space="preserve"> </v>
      </c>
    </row>
    <row r="398" spans="1:15" x14ac:dyDescent="0.2">
      <c r="A398" s="33" t="s">
        <v>490</v>
      </c>
      <c r="B398" s="33" t="s">
        <v>491</v>
      </c>
      <c r="C398" s="33" t="s">
        <v>428</v>
      </c>
      <c r="D398" s="29">
        <f t="shared" si="84"/>
        <v>0.14345207804748231</v>
      </c>
      <c r="E398" s="29">
        <f t="shared" si="84"/>
        <v>0.1434995566060305</v>
      </c>
      <c r="F398" s="29" t="str">
        <f t="shared" si="84"/>
        <v xml:space="preserve"> </v>
      </c>
      <c r="G398" s="65">
        <f t="shared" si="84"/>
        <v>0</v>
      </c>
      <c r="H398" s="29">
        <f t="shared" si="84"/>
        <v>0.12195756746246812</v>
      </c>
      <c r="I398" s="29">
        <f t="shared" si="84"/>
        <v>0.12195962135257905</v>
      </c>
      <c r="J398" s="29" t="str">
        <f t="shared" si="84"/>
        <v xml:space="preserve"> </v>
      </c>
      <c r="K398" s="65">
        <f t="shared" si="84"/>
        <v>0</v>
      </c>
      <c r="L398" s="29">
        <f t="shared" si="84"/>
        <v>0.10736991341728906</v>
      </c>
      <c r="M398" s="29">
        <f t="shared" si="84"/>
        <v>0.10716464965965278</v>
      </c>
      <c r="N398" s="29" t="str">
        <f t="shared" si="84"/>
        <v xml:space="preserve"> </v>
      </c>
      <c r="O398" s="29" t="str">
        <f t="shared" si="82"/>
        <v xml:space="preserve"> </v>
      </c>
    </row>
    <row r="399" spans="1:15" x14ac:dyDescent="0.2">
      <c r="A399" s="38">
        <v>2707</v>
      </c>
      <c r="B399" s="33" t="s">
        <v>492</v>
      </c>
      <c r="C399" s="33" t="s">
        <v>428</v>
      </c>
      <c r="D399" s="29">
        <f t="shared" si="84"/>
        <v>0</v>
      </c>
      <c r="E399" s="29">
        <f t="shared" si="84"/>
        <v>0</v>
      </c>
      <c r="F399" s="29" t="str">
        <f t="shared" si="84"/>
        <v xml:space="preserve"> </v>
      </c>
      <c r="G399" s="65" t="str">
        <f t="shared" si="84"/>
        <v xml:space="preserve"> </v>
      </c>
      <c r="H399" s="29">
        <f t="shared" si="84"/>
        <v>0</v>
      </c>
      <c r="I399" s="29">
        <f t="shared" si="84"/>
        <v>0</v>
      </c>
      <c r="J399" s="29" t="str">
        <f t="shared" si="84"/>
        <v xml:space="preserve"> </v>
      </c>
      <c r="K399" s="65" t="str">
        <f t="shared" si="84"/>
        <v xml:space="preserve"> </v>
      </c>
      <c r="L399" s="29">
        <f t="shared" si="84"/>
        <v>0</v>
      </c>
      <c r="M399" s="29">
        <f t="shared" si="84"/>
        <v>0</v>
      </c>
      <c r="N399" s="29">
        <f t="shared" si="84"/>
        <v>0</v>
      </c>
      <c r="O399" s="29" t="str">
        <f t="shared" si="82"/>
        <v xml:space="preserve"> </v>
      </c>
    </row>
    <row r="400" spans="1:15" x14ac:dyDescent="0.2">
      <c r="A400" s="33" t="s">
        <v>493</v>
      </c>
      <c r="B400" s="33" t="s">
        <v>494</v>
      </c>
      <c r="C400" s="33" t="s">
        <v>428</v>
      </c>
      <c r="D400" s="29">
        <f t="shared" si="84"/>
        <v>4.3689320388349509E-2</v>
      </c>
      <c r="E400" s="29">
        <f t="shared" si="84"/>
        <v>4.12621359223301E-2</v>
      </c>
      <c r="F400" s="29" t="str">
        <f t="shared" si="84"/>
        <v xml:space="preserve"> </v>
      </c>
      <c r="G400" s="65" t="str">
        <f t="shared" si="84"/>
        <v xml:space="preserve"> </v>
      </c>
      <c r="H400" s="29">
        <f t="shared" si="84"/>
        <v>4.309063893016344E-2</v>
      </c>
      <c r="I400" s="29">
        <f t="shared" si="84"/>
        <v>1.7830609212481426E-2</v>
      </c>
      <c r="J400" s="29" t="str">
        <f t="shared" si="84"/>
        <v xml:space="preserve"> </v>
      </c>
      <c r="K400" s="65" t="str">
        <f t="shared" si="84"/>
        <v xml:space="preserve"> </v>
      </c>
      <c r="L400" s="29">
        <f t="shared" si="84"/>
        <v>1.3321663123993186E-2</v>
      </c>
      <c r="M400" s="29">
        <f t="shared" si="84"/>
        <v>8.5806405795588927E-3</v>
      </c>
      <c r="N400" s="29" t="str">
        <f t="shared" si="84"/>
        <v xml:space="preserve"> </v>
      </c>
      <c r="O400" s="29" t="str">
        <f t="shared" si="82"/>
        <v xml:space="preserve"> </v>
      </c>
    </row>
    <row r="401" spans="1:15" x14ac:dyDescent="0.2">
      <c r="A401" s="33" t="s">
        <v>495</v>
      </c>
      <c r="B401" s="33" t="s">
        <v>496</v>
      </c>
      <c r="C401" s="33" t="s">
        <v>428</v>
      </c>
      <c r="D401" s="29">
        <f t="shared" si="84"/>
        <v>0.14023752211226698</v>
      </c>
      <c r="E401" s="29">
        <f t="shared" si="84"/>
        <v>0.14021035541760218</v>
      </c>
      <c r="F401" s="29" t="str">
        <f t="shared" si="84"/>
        <v xml:space="preserve"> </v>
      </c>
      <c r="G401" s="65">
        <f t="shared" si="84"/>
        <v>-0.16666666666792984</v>
      </c>
      <c r="H401" s="29">
        <f t="shared" si="84"/>
        <v>0.13437338988940412</v>
      </c>
      <c r="I401" s="29">
        <f t="shared" si="84"/>
        <v>0.13426195525839651</v>
      </c>
      <c r="J401" s="29" t="str">
        <f t="shared" si="84"/>
        <v xml:space="preserve"> </v>
      </c>
      <c r="K401" s="65" t="str">
        <f t="shared" si="84"/>
        <v xml:space="preserve"> </v>
      </c>
      <c r="L401" s="29">
        <f t="shared" si="84"/>
        <v>0.18163961016937424</v>
      </c>
      <c r="M401" s="29">
        <f t="shared" si="84"/>
        <v>0.18163578348264531</v>
      </c>
      <c r="N401" s="29" t="str">
        <f t="shared" si="84"/>
        <v xml:space="preserve"> </v>
      </c>
      <c r="O401" s="29" t="str">
        <f t="shared" si="82"/>
        <v xml:space="preserve"> </v>
      </c>
    </row>
    <row r="402" spans="1:15" x14ac:dyDescent="0.2">
      <c r="A402" s="33" t="s">
        <v>497</v>
      </c>
      <c r="B402" s="33" t="s">
        <v>498</v>
      </c>
      <c r="C402" s="33" t="s">
        <v>428</v>
      </c>
      <c r="D402" s="29">
        <f t="shared" si="84"/>
        <v>72.325581395348848</v>
      </c>
      <c r="E402" s="29" t="str">
        <f t="shared" si="84"/>
        <v xml:space="preserve"> </v>
      </c>
      <c r="F402" s="29">
        <f t="shared" si="84"/>
        <v>72.325581395348848</v>
      </c>
      <c r="G402" s="65" t="str">
        <f t="shared" si="84"/>
        <v xml:space="preserve"> </v>
      </c>
      <c r="H402" s="29">
        <f t="shared" si="84"/>
        <v>194.15789473684211</v>
      </c>
      <c r="I402" s="29" t="str">
        <f t="shared" si="84"/>
        <v xml:space="preserve"> </v>
      </c>
      <c r="J402" s="29">
        <f t="shared" si="84"/>
        <v>194.15789473684211</v>
      </c>
      <c r="K402" s="65" t="str">
        <f t="shared" si="84"/>
        <v xml:space="preserve"> </v>
      </c>
      <c r="L402" s="29">
        <f t="shared" si="84"/>
        <v>244.22411986604274</v>
      </c>
      <c r="M402" s="29" t="str">
        <f t="shared" si="84"/>
        <v xml:space="preserve"> </v>
      </c>
      <c r="N402" s="29">
        <f t="shared" si="84"/>
        <v>244.22411986604274</v>
      </c>
      <c r="O402" s="29" t="str">
        <f t="shared" si="82"/>
        <v xml:space="preserve"> </v>
      </c>
    </row>
    <row r="403" spans="1:15" x14ac:dyDescent="0.2">
      <c r="A403" s="33" t="s">
        <v>499</v>
      </c>
      <c r="B403" s="33" t="s">
        <v>500</v>
      </c>
      <c r="C403" s="33" t="s">
        <v>428</v>
      </c>
      <c r="D403" s="29">
        <f t="shared" si="84"/>
        <v>5.2105263157894735</v>
      </c>
      <c r="E403" s="29" t="str">
        <f t="shared" si="84"/>
        <v xml:space="preserve"> </v>
      </c>
      <c r="F403" s="29" t="str">
        <f t="shared" si="84"/>
        <v xml:space="preserve"> </v>
      </c>
      <c r="G403" s="65">
        <f t="shared" si="84"/>
        <v>0</v>
      </c>
      <c r="H403" s="29">
        <f t="shared" si="84"/>
        <v>134.63636363636363</v>
      </c>
      <c r="I403" s="29" t="str">
        <f t="shared" si="84"/>
        <v xml:space="preserve"> </v>
      </c>
      <c r="J403" s="29" t="str">
        <f t="shared" si="84"/>
        <v xml:space="preserve"> </v>
      </c>
      <c r="K403" s="65">
        <f t="shared" si="84"/>
        <v>133.27272727272728</v>
      </c>
      <c r="L403" s="29">
        <f t="shared" si="84"/>
        <v>99.767585290768778</v>
      </c>
      <c r="M403" s="29" t="str">
        <f t="shared" si="84"/>
        <v xml:space="preserve"> </v>
      </c>
      <c r="N403" s="29" t="str">
        <f t="shared" si="84"/>
        <v xml:space="preserve"> </v>
      </c>
      <c r="O403" s="29" t="str">
        <f t="shared" si="82"/>
        <v xml:space="preserve"> </v>
      </c>
    </row>
    <row r="404" spans="1:15" x14ac:dyDescent="0.2">
      <c r="A404" s="33" t="s">
        <v>501</v>
      </c>
      <c r="B404" s="33" t="s">
        <v>502</v>
      </c>
      <c r="C404" s="33" t="s">
        <v>428</v>
      </c>
      <c r="D404" s="29">
        <f t="shared" si="84"/>
        <v>0.11712115908620625</v>
      </c>
      <c r="E404" s="29">
        <f t="shared" si="84"/>
        <v>2.0706609402024991E-2</v>
      </c>
      <c r="F404" s="29">
        <f t="shared" si="84"/>
        <v>21.786590709903592</v>
      </c>
      <c r="G404" s="65">
        <f t="shared" si="84"/>
        <v>0.77959183673454202</v>
      </c>
      <c r="H404" s="29">
        <f t="shared" si="84"/>
        <v>0.14173985123069816</v>
      </c>
      <c r="I404" s="29">
        <f t="shared" si="84"/>
        <v>4.1012027047789813E-2</v>
      </c>
      <c r="J404" s="29">
        <f t="shared" si="84"/>
        <v>5.747826086956521</v>
      </c>
      <c r="K404" s="65">
        <f t="shared" si="84"/>
        <v>1.1407766990292185</v>
      </c>
      <c r="L404" s="29">
        <f t="shared" si="84"/>
        <v>0.12554766824621755</v>
      </c>
      <c r="M404" s="29">
        <f t="shared" si="84"/>
        <v>1.6714259393574151E-2</v>
      </c>
      <c r="N404" s="29">
        <f t="shared" si="84"/>
        <v>4.0394518961951267</v>
      </c>
      <c r="O404" s="29">
        <f t="shared" si="82"/>
        <v>0.35903713347671334</v>
      </c>
    </row>
    <row r="405" spans="1:15" x14ac:dyDescent="0.2">
      <c r="A405" s="33" t="s">
        <v>503</v>
      </c>
      <c r="B405" s="33" t="s">
        <v>504</v>
      </c>
      <c r="C405" s="33" t="s">
        <v>428</v>
      </c>
      <c r="D405" s="29">
        <f t="shared" si="84"/>
        <v>0.5574964411271992</v>
      </c>
      <c r="E405" s="29">
        <f t="shared" si="84"/>
        <v>0.56182896911424907</v>
      </c>
      <c r="F405" s="29">
        <f t="shared" si="84"/>
        <v>0</v>
      </c>
      <c r="G405" s="65">
        <f t="shared" si="84"/>
        <v>5.0083472454171179E-3</v>
      </c>
      <c r="H405" s="29">
        <f t="shared" si="84"/>
        <v>0.4424825650101808</v>
      </c>
      <c r="I405" s="29">
        <f t="shared" si="84"/>
        <v>0.44798209049133175</v>
      </c>
      <c r="J405" s="29">
        <f t="shared" si="84"/>
        <v>0</v>
      </c>
      <c r="K405" s="65">
        <f t="shared" si="84"/>
        <v>4.9297510475731854E-3</v>
      </c>
      <c r="L405" s="29">
        <f t="shared" si="84"/>
        <v>0.45941127652991642</v>
      </c>
      <c r="M405" s="29">
        <f t="shared" si="84"/>
        <v>0.46344985062935795</v>
      </c>
      <c r="N405" s="29">
        <f t="shared" si="84"/>
        <v>0</v>
      </c>
      <c r="O405" s="29">
        <f t="shared" si="82"/>
        <v>1.9062965847956768E-2</v>
      </c>
    </row>
    <row r="406" spans="1:15" x14ac:dyDescent="0.2">
      <c r="A406" s="33" t="s">
        <v>505</v>
      </c>
      <c r="B406" s="33" t="s">
        <v>506</v>
      </c>
      <c r="C406" s="33" t="s">
        <v>428</v>
      </c>
      <c r="D406" s="29">
        <f t="shared" si="84"/>
        <v>1.1136200490309542</v>
      </c>
      <c r="E406" s="29" t="str">
        <f t="shared" si="84"/>
        <v xml:space="preserve"> </v>
      </c>
      <c r="F406" s="29">
        <f t="shared" si="84"/>
        <v>1.1116284297287753</v>
      </c>
      <c r="G406" s="65">
        <f t="shared" si="84"/>
        <v>2.1494002181025604</v>
      </c>
      <c r="H406" s="29">
        <f t="shared" si="84"/>
        <v>1.1350179770854394</v>
      </c>
      <c r="I406" s="29" t="str">
        <f t="shared" si="84"/>
        <v xml:space="preserve"> </v>
      </c>
      <c r="J406" s="29">
        <f t="shared" si="84"/>
        <v>1.132427170995868</v>
      </c>
      <c r="K406" s="65">
        <f t="shared" si="84"/>
        <v>2.8645441389291824</v>
      </c>
      <c r="L406" s="29">
        <f t="shared" si="84"/>
        <v>1.222133423360908</v>
      </c>
      <c r="M406" s="29" t="str">
        <f t="shared" si="84"/>
        <v xml:space="preserve"> </v>
      </c>
      <c r="N406" s="29">
        <f t="shared" si="84"/>
        <v>1.2221631663120511</v>
      </c>
      <c r="O406" s="29">
        <f t="shared" si="82"/>
        <v>1.210832168433476</v>
      </c>
    </row>
    <row r="407" spans="1:15" x14ac:dyDescent="0.2">
      <c r="A407" s="33" t="s">
        <v>507</v>
      </c>
      <c r="B407" s="33" t="s">
        <v>508</v>
      </c>
      <c r="C407" s="33" t="s">
        <v>428</v>
      </c>
      <c r="D407" s="29">
        <f t="shared" ref="D407:N422" si="85">IF(D53&lt;&gt;0,D171/D53," ")</f>
        <v>5.9394909007799333E-2</v>
      </c>
      <c r="E407" s="29">
        <f t="shared" si="85"/>
        <v>5.908065022998029E-2</v>
      </c>
      <c r="F407" s="29" t="str">
        <f t="shared" si="85"/>
        <v xml:space="preserve"> </v>
      </c>
      <c r="G407" s="65" t="str">
        <f t="shared" si="85"/>
        <v xml:space="preserve"> </v>
      </c>
      <c r="H407" s="29">
        <f t="shared" si="85"/>
        <v>1.3462513378020617E-2</v>
      </c>
      <c r="I407" s="29">
        <f t="shared" si="85"/>
        <v>1.3378020616233876E-2</v>
      </c>
      <c r="J407" s="29" t="str">
        <f t="shared" si="85"/>
        <v xml:space="preserve"> </v>
      </c>
      <c r="K407" s="65" t="str">
        <f t="shared" si="85"/>
        <v xml:space="preserve"> </v>
      </c>
      <c r="L407" s="29">
        <f t="shared" si="85"/>
        <v>1.4660938138105446E-2</v>
      </c>
      <c r="M407" s="29">
        <f t="shared" si="85"/>
        <v>1.3340543177428931E-2</v>
      </c>
      <c r="N407" s="29" t="str">
        <f t="shared" si="85"/>
        <v xml:space="preserve"> </v>
      </c>
      <c r="O407" s="29" t="str">
        <f t="shared" si="82"/>
        <v xml:space="preserve"> </v>
      </c>
    </row>
    <row r="408" spans="1:15" x14ac:dyDescent="0.2">
      <c r="A408" s="33" t="s">
        <v>509</v>
      </c>
      <c r="B408" s="33" t="s">
        <v>510</v>
      </c>
      <c r="C408" s="33" t="s">
        <v>428</v>
      </c>
      <c r="D408" s="29">
        <f t="shared" si="85"/>
        <v>44.127272727272732</v>
      </c>
      <c r="E408" s="29" t="str">
        <f t="shared" si="85"/>
        <v xml:space="preserve"> </v>
      </c>
      <c r="F408" s="29">
        <f t="shared" si="85"/>
        <v>119.43946188340809</v>
      </c>
      <c r="G408" s="65">
        <f t="shared" si="85"/>
        <v>0.16230366492146717</v>
      </c>
      <c r="H408" s="29">
        <f t="shared" si="85"/>
        <v>41.361620057859213</v>
      </c>
      <c r="I408" s="29" t="str">
        <f t="shared" si="85"/>
        <v xml:space="preserve"> </v>
      </c>
      <c r="J408" s="29">
        <f t="shared" si="85"/>
        <v>95.709821428571416</v>
      </c>
      <c r="K408" s="65">
        <f t="shared" si="85"/>
        <v>2.3769100169786627E-2</v>
      </c>
      <c r="L408" s="29">
        <f t="shared" si="85"/>
        <v>2.858713370942124</v>
      </c>
      <c r="M408" s="29" t="str">
        <f t="shared" si="85"/>
        <v xml:space="preserve"> </v>
      </c>
      <c r="N408" s="29">
        <f t="shared" si="85"/>
        <v>2.9474096442470659</v>
      </c>
      <c r="O408" s="29">
        <f t="shared" si="82"/>
        <v>6.2665513072071688E-2</v>
      </c>
    </row>
    <row r="409" spans="1:15" x14ac:dyDescent="0.2">
      <c r="A409" s="33" t="s">
        <v>511</v>
      </c>
      <c r="B409" s="33" t="s">
        <v>512</v>
      </c>
      <c r="C409" s="33" t="s">
        <v>428</v>
      </c>
      <c r="D409" s="29">
        <f t="shared" si="85"/>
        <v>12.684713375796177</v>
      </c>
      <c r="E409" s="29">
        <f t="shared" si="85"/>
        <v>12.678343949044587</v>
      </c>
      <c r="F409" s="29" t="str">
        <f t="shared" si="85"/>
        <v xml:space="preserve"> </v>
      </c>
      <c r="G409" s="65" t="str">
        <f t="shared" si="85"/>
        <v xml:space="preserve"> </v>
      </c>
      <c r="H409" s="29">
        <f t="shared" si="85"/>
        <v>20.726696832579183</v>
      </c>
      <c r="I409" s="29">
        <f t="shared" si="85"/>
        <v>20.723076923076924</v>
      </c>
      <c r="J409" s="29" t="str">
        <f t="shared" si="85"/>
        <v xml:space="preserve"> </v>
      </c>
      <c r="K409" s="65" t="str">
        <f t="shared" si="85"/>
        <v xml:space="preserve"> </v>
      </c>
      <c r="L409" s="29">
        <f t="shared" si="85"/>
        <v>12.094004129094822</v>
      </c>
      <c r="M409" s="29">
        <f t="shared" si="85"/>
        <v>12.086012404800364</v>
      </c>
      <c r="N409" s="29" t="str">
        <f t="shared" si="85"/>
        <v xml:space="preserve"> </v>
      </c>
      <c r="O409" s="29" t="str">
        <f t="shared" si="82"/>
        <v xml:space="preserve"> </v>
      </c>
    </row>
    <row r="410" spans="1:15" x14ac:dyDescent="0.2">
      <c r="A410" s="33" t="s">
        <v>513</v>
      </c>
      <c r="B410" s="33" t="s">
        <v>514</v>
      </c>
      <c r="C410" s="33" t="s">
        <v>428</v>
      </c>
      <c r="D410" s="29" t="str">
        <f t="shared" si="85"/>
        <v xml:space="preserve"> </v>
      </c>
      <c r="E410" s="29" t="str">
        <f t="shared" si="85"/>
        <v xml:space="preserve"> </v>
      </c>
      <c r="F410" s="29" t="str">
        <f t="shared" si="85"/>
        <v xml:space="preserve"> </v>
      </c>
      <c r="G410" s="65" t="str">
        <f t="shared" si="85"/>
        <v xml:space="preserve"> </v>
      </c>
      <c r="H410" s="29" t="str">
        <f t="shared" si="85"/>
        <v xml:space="preserve"> </v>
      </c>
      <c r="I410" s="29" t="str">
        <f t="shared" si="85"/>
        <v xml:space="preserve"> </v>
      </c>
      <c r="J410" s="29" t="str">
        <f t="shared" si="85"/>
        <v xml:space="preserve"> </v>
      </c>
      <c r="K410" s="65" t="str">
        <f t="shared" si="85"/>
        <v xml:space="preserve"> </v>
      </c>
      <c r="L410" s="29" t="str">
        <f t="shared" si="85"/>
        <v xml:space="preserve"> </v>
      </c>
      <c r="M410" s="29" t="str">
        <f t="shared" si="85"/>
        <v xml:space="preserve"> </v>
      </c>
      <c r="N410" s="29" t="str">
        <f t="shared" si="85"/>
        <v xml:space="preserve"> </v>
      </c>
      <c r="O410" s="29" t="str">
        <f t="shared" si="82"/>
        <v xml:space="preserve"> </v>
      </c>
    </row>
    <row r="411" spans="1:15" x14ac:dyDescent="0.2">
      <c r="A411" s="33" t="s">
        <v>515</v>
      </c>
      <c r="B411" s="33" t="s">
        <v>516</v>
      </c>
      <c r="C411" s="33" t="s">
        <v>428</v>
      </c>
      <c r="D411" s="29">
        <f t="shared" si="85"/>
        <v>0.13632357261776515</v>
      </c>
      <c r="E411" s="29">
        <f t="shared" si="85"/>
        <v>0.13632357261776515</v>
      </c>
      <c r="F411" s="29" t="str">
        <f t="shared" si="85"/>
        <v xml:space="preserve"> </v>
      </c>
      <c r="G411" s="65" t="str">
        <f t="shared" si="85"/>
        <v xml:space="preserve"> </v>
      </c>
      <c r="H411" s="29">
        <f t="shared" si="85"/>
        <v>4.7886347886347887E-2</v>
      </c>
      <c r="I411" s="29">
        <f t="shared" si="85"/>
        <v>4.7909588851140543E-2</v>
      </c>
      <c r="J411" s="29">
        <f t="shared" si="85"/>
        <v>0</v>
      </c>
      <c r="K411" s="65">
        <f t="shared" si="85"/>
        <v>0</v>
      </c>
      <c r="L411" s="29">
        <f t="shared" si="85"/>
        <v>0</v>
      </c>
      <c r="M411" s="29">
        <f t="shared" si="85"/>
        <v>0</v>
      </c>
      <c r="N411" s="29" t="str">
        <f t="shared" si="85"/>
        <v xml:space="preserve"> </v>
      </c>
      <c r="O411" s="29" t="str">
        <f t="shared" si="82"/>
        <v xml:space="preserve"> </v>
      </c>
    </row>
    <row r="412" spans="1:15" x14ac:dyDescent="0.2">
      <c r="A412" s="33" t="s">
        <v>517</v>
      </c>
      <c r="B412" s="33" t="s">
        <v>518</v>
      </c>
      <c r="C412" s="33" t="s">
        <v>428</v>
      </c>
      <c r="D412" s="29">
        <f t="shared" si="85"/>
        <v>0.91142581028843295</v>
      </c>
      <c r="E412" s="29">
        <f t="shared" si="85"/>
        <v>0.91119289245752955</v>
      </c>
      <c r="F412" s="29">
        <f t="shared" si="85"/>
        <v>3</v>
      </c>
      <c r="G412" s="65">
        <f t="shared" si="85"/>
        <v>0.11549295774647887</v>
      </c>
      <c r="H412" s="29">
        <f t="shared" si="85"/>
        <v>0.52509546723290579</v>
      </c>
      <c r="I412" s="29">
        <f t="shared" si="85"/>
        <v>0.52508006096621174</v>
      </c>
      <c r="J412" s="29" t="str">
        <f t="shared" si="85"/>
        <v xml:space="preserve"> </v>
      </c>
      <c r="K412" s="65">
        <f t="shared" si="85"/>
        <v>0.74999999999786837</v>
      </c>
      <c r="L412" s="29">
        <f t="shared" si="85"/>
        <v>0.68085249275168402</v>
      </c>
      <c r="M412" s="29">
        <f t="shared" si="85"/>
        <v>0.68149772288945953</v>
      </c>
      <c r="N412" s="29">
        <f t="shared" si="85"/>
        <v>0</v>
      </c>
      <c r="O412" s="29" t="str">
        <f t="shared" si="82"/>
        <v xml:space="preserve"> </v>
      </c>
    </row>
    <row r="413" spans="1:15" x14ac:dyDescent="0.2">
      <c r="A413" s="33" t="s">
        <v>519</v>
      </c>
      <c r="B413" s="33" t="s">
        <v>520</v>
      </c>
      <c r="C413" s="33" t="s">
        <v>428</v>
      </c>
      <c r="D413" s="29">
        <f t="shared" si="85"/>
        <v>0.68922110328847708</v>
      </c>
      <c r="E413" s="29" t="str">
        <f t="shared" si="85"/>
        <v xml:space="preserve"> </v>
      </c>
      <c r="F413" s="29" t="str">
        <f t="shared" si="85"/>
        <v xml:space="preserve"> </v>
      </c>
      <c r="G413" s="65">
        <f t="shared" si="85"/>
        <v>0.68922110328847708</v>
      </c>
      <c r="H413" s="29">
        <f t="shared" si="85"/>
        <v>0.78982581612642755</v>
      </c>
      <c r="I413" s="29" t="str">
        <f t="shared" si="85"/>
        <v xml:space="preserve"> </v>
      </c>
      <c r="J413" s="29" t="str">
        <f t="shared" si="85"/>
        <v xml:space="preserve"> </v>
      </c>
      <c r="K413" s="65">
        <f t="shared" si="85"/>
        <v>0.78982581612642755</v>
      </c>
      <c r="L413" s="29">
        <f t="shared" si="85"/>
        <v>0.87020572544128472</v>
      </c>
      <c r="M413" s="29" t="str">
        <f t="shared" si="85"/>
        <v xml:space="preserve"> </v>
      </c>
      <c r="N413" s="29" t="str">
        <f t="shared" si="85"/>
        <v xml:space="preserve"> </v>
      </c>
      <c r="O413" s="29">
        <f t="shared" si="82"/>
        <v>0.87020572544128472</v>
      </c>
    </row>
    <row r="414" spans="1:15" x14ac:dyDescent="0.2">
      <c r="A414" s="33" t="s">
        <v>521</v>
      </c>
      <c r="B414" s="67" t="s">
        <v>522</v>
      </c>
      <c r="C414" s="33" t="s">
        <v>428</v>
      </c>
      <c r="D414" s="29" t="str">
        <f t="shared" si="85"/>
        <v xml:space="preserve"> </v>
      </c>
      <c r="E414" s="29" t="str">
        <f t="shared" si="85"/>
        <v xml:space="preserve"> </v>
      </c>
      <c r="F414" s="29" t="str">
        <f t="shared" si="85"/>
        <v xml:space="preserve"> </v>
      </c>
      <c r="G414" s="65" t="str">
        <f t="shared" si="85"/>
        <v xml:space="preserve"> </v>
      </c>
      <c r="H414" s="29" t="str">
        <f t="shared" si="85"/>
        <v xml:space="preserve"> </v>
      </c>
      <c r="I414" s="29" t="str">
        <f t="shared" si="85"/>
        <v xml:space="preserve"> </v>
      </c>
      <c r="J414" s="29" t="str">
        <f t="shared" si="85"/>
        <v xml:space="preserve"> </v>
      </c>
      <c r="K414" s="65" t="str">
        <f t="shared" si="85"/>
        <v xml:space="preserve"> </v>
      </c>
      <c r="L414" s="29" t="str">
        <f t="shared" si="85"/>
        <v xml:space="preserve"> </v>
      </c>
      <c r="M414" s="29" t="str">
        <f t="shared" si="85"/>
        <v xml:space="preserve"> </v>
      </c>
      <c r="N414" s="29" t="str">
        <f t="shared" si="85"/>
        <v xml:space="preserve"> </v>
      </c>
      <c r="O414" s="29" t="str">
        <f t="shared" si="82"/>
        <v xml:space="preserve"> </v>
      </c>
    </row>
    <row r="415" spans="1:15" x14ac:dyDescent="0.2">
      <c r="A415" s="33" t="s">
        <v>523</v>
      </c>
      <c r="B415" s="67" t="s">
        <v>524</v>
      </c>
      <c r="C415" s="33" t="s">
        <v>428</v>
      </c>
      <c r="D415" s="29" t="str">
        <f t="shared" si="85"/>
        <v xml:space="preserve"> </v>
      </c>
      <c r="E415" s="29" t="str">
        <f t="shared" si="85"/>
        <v xml:space="preserve"> </v>
      </c>
      <c r="F415" s="29" t="str">
        <f t="shared" si="85"/>
        <v xml:space="preserve"> </v>
      </c>
      <c r="G415" s="65" t="str">
        <f t="shared" si="85"/>
        <v xml:space="preserve"> </v>
      </c>
      <c r="H415" s="29" t="str">
        <f t="shared" si="85"/>
        <v xml:space="preserve"> </v>
      </c>
      <c r="I415" s="29" t="str">
        <f t="shared" si="85"/>
        <v xml:space="preserve"> </v>
      </c>
      <c r="J415" s="29" t="str">
        <f t="shared" si="85"/>
        <v xml:space="preserve"> </v>
      </c>
      <c r="K415" s="65" t="str">
        <f t="shared" si="85"/>
        <v xml:space="preserve"> </v>
      </c>
      <c r="L415" s="29" t="str">
        <f t="shared" si="85"/>
        <v xml:space="preserve"> </v>
      </c>
      <c r="M415" s="29" t="str">
        <f t="shared" si="85"/>
        <v xml:space="preserve"> </v>
      </c>
      <c r="N415" s="29" t="str">
        <f t="shared" si="85"/>
        <v xml:space="preserve"> </v>
      </c>
      <c r="O415" s="29" t="str">
        <f t="shared" si="82"/>
        <v xml:space="preserve"> </v>
      </c>
    </row>
    <row r="416" spans="1:15" x14ac:dyDescent="0.2">
      <c r="A416" s="33" t="s">
        <v>525</v>
      </c>
      <c r="B416" s="67" t="s">
        <v>526</v>
      </c>
      <c r="C416" s="33" t="s">
        <v>428</v>
      </c>
      <c r="D416" s="29" t="str">
        <f t="shared" si="85"/>
        <v xml:space="preserve"> </v>
      </c>
      <c r="E416" s="29" t="str">
        <f t="shared" si="85"/>
        <v xml:space="preserve"> </v>
      </c>
      <c r="F416" s="29" t="str">
        <f t="shared" si="85"/>
        <v xml:space="preserve"> </v>
      </c>
      <c r="G416" s="65" t="str">
        <f t="shared" si="85"/>
        <v xml:space="preserve"> </v>
      </c>
      <c r="H416" s="29" t="str">
        <f t="shared" si="85"/>
        <v xml:space="preserve"> </v>
      </c>
      <c r="I416" s="29" t="str">
        <f t="shared" si="85"/>
        <v xml:space="preserve"> </v>
      </c>
      <c r="J416" s="29" t="str">
        <f t="shared" si="85"/>
        <v xml:space="preserve"> </v>
      </c>
      <c r="K416" s="65" t="str">
        <f t="shared" si="85"/>
        <v xml:space="preserve"> </v>
      </c>
      <c r="L416" s="29" t="str">
        <f t="shared" si="85"/>
        <v xml:space="preserve"> </v>
      </c>
      <c r="M416" s="29" t="str">
        <f t="shared" si="85"/>
        <v xml:space="preserve"> </v>
      </c>
      <c r="N416" s="29" t="str">
        <f t="shared" si="85"/>
        <v xml:space="preserve"> </v>
      </c>
      <c r="O416" s="29" t="str">
        <f t="shared" si="82"/>
        <v xml:space="preserve"> </v>
      </c>
    </row>
    <row r="417" spans="1:15" x14ac:dyDescent="0.2">
      <c r="A417" s="33" t="s">
        <v>527</v>
      </c>
      <c r="B417" s="33" t="s">
        <v>528</v>
      </c>
      <c r="C417" s="33" t="s">
        <v>428</v>
      </c>
      <c r="D417" s="29" t="str">
        <f t="shared" si="85"/>
        <v xml:space="preserve"> </v>
      </c>
      <c r="E417" s="29" t="str">
        <f t="shared" si="85"/>
        <v xml:space="preserve"> </v>
      </c>
      <c r="F417" s="29" t="str">
        <f t="shared" si="85"/>
        <v xml:space="preserve"> </v>
      </c>
      <c r="G417" s="65" t="str">
        <f t="shared" si="85"/>
        <v xml:space="preserve"> </v>
      </c>
      <c r="H417" s="29">
        <f t="shared" si="85"/>
        <v>2</v>
      </c>
      <c r="I417" s="29">
        <f t="shared" si="85"/>
        <v>1.5999999999999999</v>
      </c>
      <c r="J417" s="29" t="str">
        <f t="shared" si="85"/>
        <v xml:space="preserve"> </v>
      </c>
      <c r="K417" s="65" t="str">
        <f t="shared" si="85"/>
        <v xml:space="preserve"> </v>
      </c>
      <c r="L417" s="29">
        <f t="shared" si="85"/>
        <v>13.263665079859411</v>
      </c>
      <c r="M417" s="29">
        <f t="shared" si="85"/>
        <v>19.190837922540208</v>
      </c>
      <c r="N417" s="29" t="str">
        <f t="shared" si="85"/>
        <v xml:space="preserve"> </v>
      </c>
      <c r="O417" s="29" t="str">
        <f t="shared" si="82"/>
        <v xml:space="preserve"> </v>
      </c>
    </row>
    <row r="418" spans="1:15" x14ac:dyDescent="0.2">
      <c r="A418" s="33" t="s">
        <v>529</v>
      </c>
      <c r="B418" s="67" t="s">
        <v>530</v>
      </c>
      <c r="C418" s="33" t="s">
        <v>428</v>
      </c>
      <c r="D418" s="29" t="str">
        <f t="shared" si="85"/>
        <v xml:space="preserve"> </v>
      </c>
      <c r="E418" s="29" t="str">
        <f t="shared" si="85"/>
        <v xml:space="preserve"> </v>
      </c>
      <c r="F418" s="29" t="str">
        <f t="shared" si="85"/>
        <v xml:space="preserve"> </v>
      </c>
      <c r="G418" s="65" t="str">
        <f t="shared" si="85"/>
        <v xml:space="preserve"> </v>
      </c>
      <c r="H418" s="29" t="str">
        <f t="shared" si="85"/>
        <v xml:space="preserve"> </v>
      </c>
      <c r="I418" s="29" t="str">
        <f t="shared" si="85"/>
        <v xml:space="preserve"> </v>
      </c>
      <c r="J418" s="29" t="str">
        <f t="shared" si="85"/>
        <v xml:space="preserve"> </v>
      </c>
      <c r="K418" s="65" t="str">
        <f t="shared" si="85"/>
        <v xml:space="preserve"> </v>
      </c>
      <c r="L418" s="29" t="str">
        <f t="shared" si="85"/>
        <v xml:space="preserve"> </v>
      </c>
      <c r="M418" s="29" t="str">
        <f t="shared" si="85"/>
        <v xml:space="preserve"> </v>
      </c>
      <c r="N418" s="29" t="str">
        <f t="shared" si="85"/>
        <v xml:space="preserve"> </v>
      </c>
      <c r="O418" s="29" t="str">
        <f t="shared" si="82"/>
        <v xml:space="preserve"> </v>
      </c>
    </row>
    <row r="419" spans="1:15" x14ac:dyDescent="0.2">
      <c r="A419" s="33" t="s">
        <v>531</v>
      </c>
      <c r="B419" s="33" t="s">
        <v>532</v>
      </c>
      <c r="C419" s="33" t="s">
        <v>533</v>
      </c>
      <c r="D419" s="29">
        <f t="shared" si="85"/>
        <v>142.28846153846152</v>
      </c>
      <c r="E419" s="29" t="str">
        <f t="shared" si="85"/>
        <v xml:space="preserve"> </v>
      </c>
      <c r="F419" s="29">
        <f t="shared" si="85"/>
        <v>77.482758620689651</v>
      </c>
      <c r="G419" s="65">
        <f t="shared" si="85"/>
        <v>223.99999999999994</v>
      </c>
      <c r="H419" s="29">
        <f t="shared" si="85"/>
        <v>33.040816326530617</v>
      </c>
      <c r="I419" s="29" t="str">
        <f t="shared" si="85"/>
        <v xml:space="preserve"> </v>
      </c>
      <c r="J419" s="29">
        <f t="shared" si="85"/>
        <v>43.729729729729726</v>
      </c>
      <c r="K419" s="65">
        <f t="shared" si="85"/>
        <v>8.333333333334636E-2</v>
      </c>
      <c r="L419" s="29">
        <f t="shared" si="85"/>
        <v>6.8552963125174191</v>
      </c>
      <c r="M419" s="29" t="str">
        <f t="shared" si="85"/>
        <v xml:space="preserve"> </v>
      </c>
      <c r="N419" s="29">
        <f t="shared" si="85"/>
        <v>28.44373233402602</v>
      </c>
      <c r="O419" s="29">
        <f t="shared" si="82"/>
        <v>0.3698328799182225</v>
      </c>
    </row>
    <row r="420" spans="1:15" x14ac:dyDescent="0.2">
      <c r="A420" s="33" t="s">
        <v>534</v>
      </c>
      <c r="B420" s="33" t="s">
        <v>535</v>
      </c>
      <c r="C420" s="33" t="s">
        <v>533</v>
      </c>
      <c r="D420" s="29">
        <f t="shared" si="85"/>
        <v>0.77863116572793978</v>
      </c>
      <c r="E420" s="29" t="str">
        <f t="shared" si="85"/>
        <v xml:space="preserve"> </v>
      </c>
      <c r="F420" s="29" t="str">
        <f t="shared" si="85"/>
        <v xml:space="preserve"> </v>
      </c>
      <c r="G420" s="65">
        <f t="shared" si="85"/>
        <v>0.77863116572793978</v>
      </c>
      <c r="H420" s="29">
        <f t="shared" si="85"/>
        <v>0.70265268352868604</v>
      </c>
      <c r="I420" s="29" t="str">
        <f t="shared" si="85"/>
        <v xml:space="preserve"> </v>
      </c>
      <c r="J420" s="29" t="str">
        <f t="shared" si="85"/>
        <v xml:space="preserve"> </v>
      </c>
      <c r="K420" s="65">
        <f t="shared" si="85"/>
        <v>0.69936253341558718</v>
      </c>
      <c r="L420" s="29">
        <f t="shared" si="85"/>
        <v>0.49663555273377641</v>
      </c>
      <c r="M420" s="29" t="str">
        <f t="shared" si="85"/>
        <v xml:space="preserve"> </v>
      </c>
      <c r="N420" s="29" t="str">
        <f t="shared" si="85"/>
        <v xml:space="preserve"> </v>
      </c>
      <c r="O420" s="29">
        <f t="shared" si="82"/>
        <v>0.48798714040542268</v>
      </c>
    </row>
    <row r="421" spans="1:15" x14ac:dyDescent="0.2">
      <c r="A421" s="33" t="s">
        <v>536</v>
      </c>
      <c r="B421" s="33" t="s">
        <v>537</v>
      </c>
      <c r="C421" s="33" t="s">
        <v>533</v>
      </c>
      <c r="D421" s="29">
        <f t="shared" si="85"/>
        <v>0.69508111495346625</v>
      </c>
      <c r="E421" s="29" t="str">
        <f t="shared" si="85"/>
        <v xml:space="preserve"> </v>
      </c>
      <c r="F421" s="29" t="str">
        <f t="shared" si="85"/>
        <v xml:space="preserve"> </v>
      </c>
      <c r="G421" s="65">
        <f t="shared" si="85"/>
        <v>0.69508111495346625</v>
      </c>
      <c r="H421" s="29">
        <f t="shared" si="85"/>
        <v>0.66180669565196115</v>
      </c>
      <c r="I421" s="29" t="str">
        <f t="shared" si="85"/>
        <v xml:space="preserve"> </v>
      </c>
      <c r="J421" s="29">
        <f t="shared" si="85"/>
        <v>0</v>
      </c>
      <c r="K421" s="65">
        <f t="shared" si="85"/>
        <v>0.66182072941074765</v>
      </c>
      <c r="L421" s="29">
        <f t="shared" si="85"/>
        <v>0.78824241288767993</v>
      </c>
      <c r="M421" s="29" t="str">
        <f t="shared" si="85"/>
        <v xml:space="preserve"> </v>
      </c>
      <c r="N421" s="29" t="str">
        <f t="shared" si="85"/>
        <v xml:space="preserve"> </v>
      </c>
      <c r="O421" s="29">
        <f t="shared" si="82"/>
        <v>0.78824241288767993</v>
      </c>
    </row>
    <row r="422" spans="1:15" x14ac:dyDescent="0.2">
      <c r="A422" s="33" t="s">
        <v>538</v>
      </c>
      <c r="B422" s="33" t="s">
        <v>539</v>
      </c>
      <c r="C422" s="33" t="s">
        <v>533</v>
      </c>
      <c r="D422" s="29" t="str">
        <f t="shared" si="85"/>
        <v xml:space="preserve"> </v>
      </c>
      <c r="E422" s="29" t="str">
        <f t="shared" si="85"/>
        <v xml:space="preserve"> </v>
      </c>
      <c r="F422" s="29" t="str">
        <f t="shared" si="85"/>
        <v xml:space="preserve"> </v>
      </c>
      <c r="G422" s="65" t="str">
        <f t="shared" si="85"/>
        <v xml:space="preserve"> </v>
      </c>
      <c r="H422" s="29" t="str">
        <f t="shared" si="85"/>
        <v xml:space="preserve"> </v>
      </c>
      <c r="I422" s="29" t="str">
        <f t="shared" si="85"/>
        <v xml:space="preserve"> </v>
      </c>
      <c r="J422" s="29" t="str">
        <f t="shared" si="85"/>
        <v xml:space="preserve"> </v>
      </c>
      <c r="K422" s="65" t="str">
        <f t="shared" si="85"/>
        <v xml:space="preserve"> </v>
      </c>
      <c r="L422" s="29" t="str">
        <f t="shared" si="85"/>
        <v xml:space="preserve"> </v>
      </c>
      <c r="M422" s="29" t="str">
        <f t="shared" si="85"/>
        <v xml:space="preserve"> </v>
      </c>
      <c r="N422" s="29" t="str">
        <f t="shared" si="85"/>
        <v xml:space="preserve"> </v>
      </c>
      <c r="O422" s="29" t="str">
        <f t="shared" si="82"/>
        <v xml:space="preserve"> </v>
      </c>
    </row>
    <row r="423" spans="1:15" x14ac:dyDescent="0.2">
      <c r="A423" s="33" t="s">
        <v>540</v>
      </c>
      <c r="B423" s="67" t="s">
        <v>541</v>
      </c>
      <c r="C423" s="33" t="s">
        <v>542</v>
      </c>
      <c r="D423" s="29">
        <f t="shared" ref="D423:N438" si="86">IF(D69&lt;&gt;0,D187/D69," ")</f>
        <v>14.247524752475249</v>
      </c>
      <c r="E423" s="29" t="str">
        <f t="shared" si="86"/>
        <v xml:space="preserve"> </v>
      </c>
      <c r="F423" s="29">
        <f t="shared" si="86"/>
        <v>0.22277227722772278</v>
      </c>
      <c r="G423" s="65" t="str">
        <f t="shared" si="86"/>
        <v xml:space="preserve"> </v>
      </c>
      <c r="H423" s="29">
        <f t="shared" si="86"/>
        <v>1.4126984126984128</v>
      </c>
      <c r="I423" s="29" t="str">
        <f t="shared" si="86"/>
        <v xml:space="preserve"> </v>
      </c>
      <c r="J423" s="29">
        <f t="shared" si="86"/>
        <v>1.3492063492063491</v>
      </c>
      <c r="K423" s="65" t="str">
        <f t="shared" si="86"/>
        <v xml:space="preserve"> </v>
      </c>
      <c r="L423" s="29" t="str">
        <f t="shared" si="86"/>
        <v xml:space="preserve"> </v>
      </c>
      <c r="M423" s="29" t="str">
        <f t="shared" si="86"/>
        <v xml:space="preserve"> </v>
      </c>
      <c r="N423" s="29" t="str">
        <f t="shared" si="86"/>
        <v xml:space="preserve"> </v>
      </c>
      <c r="O423" s="29" t="str">
        <f t="shared" si="82"/>
        <v xml:space="preserve"> </v>
      </c>
    </row>
    <row r="424" spans="1:15" x14ac:dyDescent="0.2">
      <c r="A424" s="33" t="s">
        <v>543</v>
      </c>
      <c r="B424" s="33" t="s">
        <v>544</v>
      </c>
      <c r="C424" s="33" t="s">
        <v>542</v>
      </c>
      <c r="D424" s="29">
        <f t="shared" si="86"/>
        <v>2.78372591006424E-2</v>
      </c>
      <c r="E424" s="29" t="str">
        <f t="shared" si="86"/>
        <v xml:space="preserve"> </v>
      </c>
      <c r="F424" s="29">
        <f t="shared" si="86"/>
        <v>2.7956989247311825E-2</v>
      </c>
      <c r="G424" s="65">
        <f t="shared" si="86"/>
        <v>0</v>
      </c>
      <c r="H424" s="29">
        <f t="shared" si="86"/>
        <v>2.2500000000000004</v>
      </c>
      <c r="I424" s="29" t="str">
        <f t="shared" si="86"/>
        <v xml:space="preserve"> </v>
      </c>
      <c r="J424" s="29">
        <f t="shared" si="86"/>
        <v>5.4</v>
      </c>
      <c r="K424" s="65">
        <f t="shared" si="86"/>
        <v>0</v>
      </c>
      <c r="L424" s="29">
        <f t="shared" si="86"/>
        <v>464.48870837055654</v>
      </c>
      <c r="M424" s="29" t="str">
        <f t="shared" si="86"/>
        <v xml:space="preserve"> </v>
      </c>
      <c r="N424" s="29" t="str">
        <f t="shared" si="86"/>
        <v xml:space="preserve"> </v>
      </c>
      <c r="O424" s="29" t="str">
        <f t="shared" si="82"/>
        <v xml:space="preserve"> </v>
      </c>
    </row>
    <row r="425" spans="1:15" x14ac:dyDescent="0.2">
      <c r="A425" s="33" t="s">
        <v>545</v>
      </c>
      <c r="B425" s="33" t="s">
        <v>546</v>
      </c>
      <c r="C425" s="33" t="s">
        <v>542</v>
      </c>
      <c r="D425" s="29">
        <f t="shared" si="86"/>
        <v>4.8057572392585639</v>
      </c>
      <c r="E425" s="29" t="str">
        <f t="shared" si="86"/>
        <v xml:space="preserve"> </v>
      </c>
      <c r="F425" s="29">
        <f t="shared" si="86"/>
        <v>5.2932592732065524</v>
      </c>
      <c r="G425" s="65">
        <f t="shared" si="86"/>
        <v>3.3179723502305421E-2</v>
      </c>
      <c r="H425" s="29">
        <f t="shared" si="86"/>
        <v>3.8214839933329499</v>
      </c>
      <c r="I425" s="29" t="str">
        <f t="shared" si="86"/>
        <v xml:space="preserve"> </v>
      </c>
      <c r="J425" s="29">
        <f t="shared" si="86"/>
        <v>11.974770228870067</v>
      </c>
      <c r="K425" s="65">
        <f t="shared" si="86"/>
        <v>3.5443037974680091E-3</v>
      </c>
      <c r="L425" s="29">
        <f t="shared" si="86"/>
        <v>4.6622195898105465</v>
      </c>
      <c r="M425" s="29" t="str">
        <f t="shared" si="86"/>
        <v xml:space="preserve"> </v>
      </c>
      <c r="N425" s="29">
        <f t="shared" si="86"/>
        <v>5.2564587010084072</v>
      </c>
      <c r="O425" s="29">
        <f t="shared" si="82"/>
        <v>4.9349960034315667E-2</v>
      </c>
    </row>
    <row r="426" spans="1:15" x14ac:dyDescent="0.2">
      <c r="A426" s="33" t="s">
        <v>547</v>
      </c>
      <c r="B426" s="33" t="s">
        <v>548</v>
      </c>
      <c r="C426" s="33" t="s">
        <v>542</v>
      </c>
      <c r="D426" s="29">
        <f t="shared" si="86"/>
        <v>0.72115240451750418</v>
      </c>
      <c r="E426" s="29">
        <f t="shared" si="86"/>
        <v>0.72127397449581154</v>
      </c>
      <c r="F426" s="29" t="str">
        <f t="shared" si="86"/>
        <v xml:space="preserve"> </v>
      </c>
      <c r="G426" s="65">
        <f t="shared" si="86"/>
        <v>0</v>
      </c>
      <c r="H426" s="29">
        <f t="shared" si="86"/>
        <v>0.5419055861598413</v>
      </c>
      <c r="I426" s="29">
        <f t="shared" si="86"/>
        <v>0.54203212690990576</v>
      </c>
      <c r="J426" s="29" t="str">
        <f t="shared" si="86"/>
        <v xml:space="preserve"> </v>
      </c>
      <c r="K426" s="65">
        <f t="shared" si="86"/>
        <v>6.254150333558902E-14</v>
      </c>
      <c r="L426" s="29">
        <f t="shared" si="86"/>
        <v>0.85144785781562182</v>
      </c>
      <c r="M426" s="29">
        <f t="shared" si="86"/>
        <v>0.85135652042138388</v>
      </c>
      <c r="N426" s="29" t="str">
        <f t="shared" si="86"/>
        <v xml:space="preserve"> </v>
      </c>
      <c r="O426" s="29">
        <f t="shared" si="82"/>
        <v>-7.3259627040145488E-13</v>
      </c>
    </row>
    <row r="427" spans="1:15" x14ac:dyDescent="0.2">
      <c r="A427" s="33" t="s">
        <v>549</v>
      </c>
      <c r="B427" s="33" t="s">
        <v>550</v>
      </c>
      <c r="C427" s="33" t="s">
        <v>542</v>
      </c>
      <c r="D427" s="29">
        <f t="shared" si="86"/>
        <v>1.311310951420904</v>
      </c>
      <c r="E427" s="29">
        <f t="shared" si="86"/>
        <v>0.36311666313783614</v>
      </c>
      <c r="F427" s="29">
        <f t="shared" si="86"/>
        <v>22.860730593607304</v>
      </c>
      <c r="G427" s="65">
        <f t="shared" si="86"/>
        <v>1.4533072240583385</v>
      </c>
      <c r="H427" s="29">
        <f t="shared" si="86"/>
        <v>1.2953873773928708</v>
      </c>
      <c r="I427" s="29">
        <f t="shared" si="86"/>
        <v>0.12042467517851115</v>
      </c>
      <c r="J427" s="29">
        <f t="shared" si="86"/>
        <v>31.414529914529918</v>
      </c>
      <c r="K427" s="65">
        <f t="shared" si="86"/>
        <v>1.4307009622113072</v>
      </c>
      <c r="L427" s="29">
        <f t="shared" si="86"/>
        <v>1.4020076596344992</v>
      </c>
      <c r="M427" s="29">
        <f t="shared" si="86"/>
        <v>0.49236916339120546</v>
      </c>
      <c r="N427" s="29">
        <f t="shared" si="86"/>
        <v>1212.1984983937252</v>
      </c>
      <c r="O427" s="29">
        <f t="shared" si="82"/>
        <v>1.4176879873544435</v>
      </c>
    </row>
    <row r="428" spans="1:15" x14ac:dyDescent="0.2">
      <c r="A428" s="33" t="s">
        <v>551</v>
      </c>
      <c r="B428" s="33" t="s">
        <v>552</v>
      </c>
      <c r="C428" s="33" t="s">
        <v>542</v>
      </c>
      <c r="D428" s="29">
        <f t="shared" si="86"/>
        <v>0.47788927963468925</v>
      </c>
      <c r="E428" s="29">
        <f t="shared" si="86"/>
        <v>0.47789109834857635</v>
      </c>
      <c r="F428" s="29" t="str">
        <f t="shared" si="86"/>
        <v xml:space="preserve"> </v>
      </c>
      <c r="G428" s="65">
        <f t="shared" si="86"/>
        <v>9.999999998544809E-2</v>
      </c>
      <c r="H428" s="29">
        <f t="shared" si="86"/>
        <v>0.59842651705681316</v>
      </c>
      <c r="I428" s="29">
        <f t="shared" si="86"/>
        <v>0.5984449740642086</v>
      </c>
      <c r="J428" s="29" t="str">
        <f t="shared" si="86"/>
        <v xml:space="preserve"> </v>
      </c>
      <c r="K428" s="65">
        <f t="shared" si="86"/>
        <v>0</v>
      </c>
      <c r="L428" s="29">
        <f t="shared" si="86"/>
        <v>0.71693307787197891</v>
      </c>
      <c r="M428" s="29">
        <f t="shared" si="86"/>
        <v>0.71787771045762772</v>
      </c>
      <c r="N428" s="29" t="str">
        <f t="shared" si="86"/>
        <v xml:space="preserve"> </v>
      </c>
      <c r="O428" s="29">
        <f t="shared" si="82"/>
        <v>-3.9152770866452805E-14</v>
      </c>
    </row>
    <row r="429" spans="1:15" x14ac:dyDescent="0.2">
      <c r="A429" s="33" t="s">
        <v>553</v>
      </c>
      <c r="B429" s="67" t="s">
        <v>554</v>
      </c>
      <c r="C429" s="33" t="s">
        <v>542</v>
      </c>
      <c r="D429" s="29">
        <f t="shared" si="86"/>
        <v>1547.1999999999998</v>
      </c>
      <c r="E429" s="29" t="str">
        <f t="shared" si="86"/>
        <v xml:space="preserve"> </v>
      </c>
      <c r="F429" s="29">
        <f t="shared" si="86"/>
        <v>31.7</v>
      </c>
      <c r="G429" s="65" t="str">
        <f t="shared" si="86"/>
        <v xml:space="preserve"> </v>
      </c>
      <c r="H429" s="29">
        <f t="shared" si="86"/>
        <v>539.125</v>
      </c>
      <c r="I429" s="29" t="str">
        <f t="shared" si="86"/>
        <v xml:space="preserve"> </v>
      </c>
      <c r="J429" s="29">
        <f t="shared" si="86"/>
        <v>107.25</v>
      </c>
      <c r="K429" s="65" t="str">
        <f t="shared" si="86"/>
        <v xml:space="preserve"> </v>
      </c>
      <c r="L429" s="29">
        <f t="shared" si="86"/>
        <v>151.42152388075374</v>
      </c>
      <c r="M429" s="29" t="str">
        <f t="shared" si="86"/>
        <v xml:space="preserve"> </v>
      </c>
      <c r="N429" s="29">
        <f t="shared" si="86"/>
        <v>11.439965742233905</v>
      </c>
      <c r="O429" s="29" t="str">
        <f t="shared" si="82"/>
        <v xml:space="preserve"> </v>
      </c>
    </row>
    <row r="430" spans="1:15" x14ac:dyDescent="0.2">
      <c r="A430" s="33" t="s">
        <v>555</v>
      </c>
      <c r="B430" s="33" t="s">
        <v>556</v>
      </c>
      <c r="C430" s="33" t="s">
        <v>542</v>
      </c>
      <c r="D430" s="29">
        <f t="shared" si="86"/>
        <v>0.58090607575336595</v>
      </c>
      <c r="E430" s="29" t="str">
        <f t="shared" si="86"/>
        <v xml:space="preserve"> </v>
      </c>
      <c r="F430" s="29">
        <f t="shared" si="86"/>
        <v>0.59723609397084387</v>
      </c>
      <c r="G430" s="65">
        <f t="shared" si="86"/>
        <v>0.15737511353315209</v>
      </c>
      <c r="H430" s="29">
        <f t="shared" si="86"/>
        <v>0.58167319881382074</v>
      </c>
      <c r="I430" s="29" t="str">
        <f t="shared" si="86"/>
        <v xml:space="preserve"> </v>
      </c>
      <c r="J430" s="29">
        <f t="shared" si="86"/>
        <v>0.59774662767688369</v>
      </c>
      <c r="K430" s="65">
        <f t="shared" si="86"/>
        <v>0.14648073893741947</v>
      </c>
      <c r="L430" s="29">
        <f t="shared" si="86"/>
        <v>0.51987285230611135</v>
      </c>
      <c r="M430" s="29" t="str">
        <f t="shared" si="86"/>
        <v xml:space="preserve"> </v>
      </c>
      <c r="N430" s="29">
        <f t="shared" si="86"/>
        <v>0.5341672652727375</v>
      </c>
      <c r="O430" s="29">
        <f t="shared" si="82"/>
        <v>0.13085556341874172</v>
      </c>
    </row>
    <row r="431" spans="1:15" x14ac:dyDescent="0.2">
      <c r="A431" s="33" t="s">
        <v>557</v>
      </c>
      <c r="B431" s="33" t="s">
        <v>558</v>
      </c>
      <c r="C431" s="33" t="s">
        <v>542</v>
      </c>
      <c r="D431" s="29">
        <f t="shared" si="86"/>
        <v>0.65545119221887527</v>
      </c>
      <c r="E431" s="29" t="str">
        <f t="shared" si="86"/>
        <v xml:space="preserve"> </v>
      </c>
      <c r="F431" s="29" t="str">
        <f t="shared" si="86"/>
        <v xml:space="preserve"> </v>
      </c>
      <c r="G431" s="65">
        <f t="shared" si="86"/>
        <v>0.65545119221887527</v>
      </c>
      <c r="H431" s="29">
        <f t="shared" si="86"/>
        <v>0.68699540227071532</v>
      </c>
      <c r="I431" s="29" t="str">
        <f t="shared" si="86"/>
        <v xml:space="preserve"> </v>
      </c>
      <c r="J431" s="29" t="str">
        <f t="shared" si="86"/>
        <v xml:space="preserve"> </v>
      </c>
      <c r="K431" s="65">
        <f t="shared" si="86"/>
        <v>0.68699540227071532</v>
      </c>
      <c r="L431" s="29">
        <f t="shared" si="86"/>
        <v>0.71330673521132482</v>
      </c>
      <c r="M431" s="29" t="str">
        <f t="shared" si="86"/>
        <v xml:space="preserve"> </v>
      </c>
      <c r="N431" s="29" t="str">
        <f t="shared" si="86"/>
        <v xml:space="preserve"> </v>
      </c>
      <c r="O431" s="29">
        <f t="shared" si="82"/>
        <v>0.71330673521132482</v>
      </c>
    </row>
    <row r="432" spans="1:15" x14ac:dyDescent="0.2">
      <c r="A432" s="33" t="s">
        <v>559</v>
      </c>
      <c r="B432" s="33" t="s">
        <v>560</v>
      </c>
      <c r="C432" s="33" t="s">
        <v>542</v>
      </c>
      <c r="D432" s="29">
        <f t="shared" si="86"/>
        <v>0.63292818046385779</v>
      </c>
      <c r="E432" s="29" t="str">
        <f t="shared" si="86"/>
        <v xml:space="preserve"> </v>
      </c>
      <c r="F432" s="29" t="str">
        <f t="shared" si="86"/>
        <v xml:space="preserve"> </v>
      </c>
      <c r="G432" s="65">
        <f t="shared" si="86"/>
        <v>0.63290079218521111</v>
      </c>
      <c r="H432" s="29">
        <f t="shared" si="86"/>
        <v>0.56182092562589181</v>
      </c>
      <c r="I432" s="29" t="str">
        <f t="shared" si="86"/>
        <v xml:space="preserve"> </v>
      </c>
      <c r="J432" s="29" t="str">
        <f t="shared" si="86"/>
        <v xml:space="preserve"> </v>
      </c>
      <c r="K432" s="65">
        <f t="shared" si="86"/>
        <v>0.56179134968714428</v>
      </c>
      <c r="L432" s="29">
        <f t="shared" si="86"/>
        <v>0.49327741073425868</v>
      </c>
      <c r="M432" s="29" t="str">
        <f t="shared" si="86"/>
        <v xml:space="preserve"> </v>
      </c>
      <c r="N432" s="29" t="str">
        <f t="shared" si="86"/>
        <v xml:space="preserve"> </v>
      </c>
      <c r="O432" s="29">
        <f t="shared" si="82"/>
        <v>0.49327069817420527</v>
      </c>
    </row>
    <row r="433" spans="1:15" x14ac:dyDescent="0.2">
      <c r="A433" s="33" t="s">
        <v>561</v>
      </c>
      <c r="B433" s="33" t="s">
        <v>562</v>
      </c>
      <c r="C433" s="33" t="s">
        <v>542</v>
      </c>
      <c r="D433" s="29" t="str">
        <f t="shared" si="86"/>
        <v xml:space="preserve"> </v>
      </c>
      <c r="E433" s="29" t="str">
        <f t="shared" si="86"/>
        <v xml:space="preserve"> </v>
      </c>
      <c r="F433" s="29" t="str">
        <f t="shared" si="86"/>
        <v xml:space="preserve"> </v>
      </c>
      <c r="G433" s="65" t="str">
        <f t="shared" si="86"/>
        <v xml:space="preserve"> </v>
      </c>
      <c r="H433" s="29" t="str">
        <f t="shared" si="86"/>
        <v xml:space="preserve"> </v>
      </c>
      <c r="I433" s="29" t="str">
        <f t="shared" si="86"/>
        <v xml:space="preserve"> </v>
      </c>
      <c r="J433" s="29" t="str">
        <f t="shared" si="86"/>
        <v xml:space="preserve"> </v>
      </c>
      <c r="K433" s="65" t="str">
        <f t="shared" si="86"/>
        <v xml:space="preserve"> </v>
      </c>
      <c r="L433" s="29" t="str">
        <f t="shared" si="86"/>
        <v xml:space="preserve"> </v>
      </c>
      <c r="M433" s="29" t="str">
        <f t="shared" si="86"/>
        <v xml:space="preserve"> </v>
      </c>
      <c r="N433" s="29" t="str">
        <f t="shared" si="86"/>
        <v xml:space="preserve"> </v>
      </c>
      <c r="O433" s="29" t="str">
        <f t="shared" si="82"/>
        <v xml:space="preserve"> </v>
      </c>
    </row>
    <row r="434" spans="1:15" x14ac:dyDescent="0.2">
      <c r="A434" s="33" t="s">
        <v>563</v>
      </c>
      <c r="B434" s="33" t="s">
        <v>564</v>
      </c>
      <c r="C434" s="33" t="s">
        <v>542</v>
      </c>
      <c r="D434" s="29">
        <f t="shared" si="86"/>
        <v>0.78409289842395302</v>
      </c>
      <c r="E434" s="29" t="str">
        <f t="shared" si="86"/>
        <v xml:space="preserve"> </v>
      </c>
      <c r="F434" s="29">
        <f t="shared" si="86"/>
        <v>0.95927648578811375</v>
      </c>
      <c r="G434" s="65">
        <f t="shared" si="86"/>
        <v>0.78309990851657119</v>
      </c>
      <c r="H434" s="29">
        <f t="shared" si="86"/>
        <v>0.80287083456048536</v>
      </c>
      <c r="I434" s="29" t="str">
        <f t="shared" si="86"/>
        <v xml:space="preserve"> </v>
      </c>
      <c r="J434" s="29">
        <f t="shared" si="86"/>
        <v>0.91860092844565389</v>
      </c>
      <c r="K434" s="65">
        <f t="shared" si="86"/>
        <v>0.80247954281112277</v>
      </c>
      <c r="L434" s="29">
        <f t="shared" si="86"/>
        <v>0.81289249225240345</v>
      </c>
      <c r="M434" s="29" t="str">
        <f t="shared" si="86"/>
        <v xml:space="preserve"> </v>
      </c>
      <c r="N434" s="29">
        <f t="shared" si="86"/>
        <v>0.22237316631520787</v>
      </c>
      <c r="O434" s="29">
        <f t="shared" si="82"/>
        <v>0.81878868713905584</v>
      </c>
    </row>
    <row r="435" spans="1:15" x14ac:dyDescent="0.2">
      <c r="A435" s="33" t="s">
        <v>565</v>
      </c>
      <c r="B435" s="33" t="s">
        <v>566</v>
      </c>
      <c r="C435" s="33" t="s">
        <v>542</v>
      </c>
      <c r="D435" s="29" t="str">
        <f t="shared" si="86"/>
        <v xml:space="preserve"> </v>
      </c>
      <c r="E435" s="29" t="str">
        <f t="shared" si="86"/>
        <v xml:space="preserve"> </v>
      </c>
      <c r="F435" s="29" t="str">
        <f t="shared" si="86"/>
        <v xml:space="preserve"> </v>
      </c>
      <c r="G435" s="65" t="str">
        <f t="shared" si="86"/>
        <v xml:space="preserve"> </v>
      </c>
      <c r="H435" s="29" t="str">
        <f t="shared" si="86"/>
        <v xml:space="preserve"> </v>
      </c>
      <c r="I435" s="29" t="str">
        <f t="shared" si="86"/>
        <v xml:space="preserve"> </v>
      </c>
      <c r="J435" s="29" t="str">
        <f t="shared" si="86"/>
        <v xml:space="preserve"> </v>
      </c>
      <c r="K435" s="65" t="str">
        <f t="shared" si="86"/>
        <v xml:space="preserve"> </v>
      </c>
      <c r="L435" s="29" t="str">
        <f t="shared" si="86"/>
        <v xml:space="preserve"> </v>
      </c>
      <c r="M435" s="29" t="str">
        <f t="shared" si="86"/>
        <v xml:space="preserve"> </v>
      </c>
      <c r="N435" s="29" t="str">
        <f t="shared" si="86"/>
        <v xml:space="preserve"> </v>
      </c>
      <c r="O435" s="29" t="str">
        <f t="shared" si="82"/>
        <v xml:space="preserve"> </v>
      </c>
    </row>
    <row r="436" spans="1:15" x14ac:dyDescent="0.2">
      <c r="A436" s="33" t="s">
        <v>567</v>
      </c>
      <c r="B436" s="33" t="s">
        <v>568</v>
      </c>
      <c r="C436" s="33" t="s">
        <v>542</v>
      </c>
      <c r="D436" s="29">
        <f t="shared" si="86"/>
        <v>68.0625</v>
      </c>
      <c r="E436" s="29" t="str">
        <f t="shared" si="86"/>
        <v xml:space="preserve"> </v>
      </c>
      <c r="F436" s="29">
        <f t="shared" si="86"/>
        <v>68.0625</v>
      </c>
      <c r="G436" s="65" t="str">
        <f t="shared" si="86"/>
        <v xml:space="preserve"> </v>
      </c>
      <c r="H436" s="29">
        <f t="shared" si="86"/>
        <v>330.27272727272725</v>
      </c>
      <c r="I436" s="29" t="str">
        <f t="shared" si="86"/>
        <v xml:space="preserve"> </v>
      </c>
      <c r="J436" s="29">
        <f t="shared" si="86"/>
        <v>330.27272727272725</v>
      </c>
      <c r="K436" s="65" t="str">
        <f t="shared" si="86"/>
        <v xml:space="preserve"> </v>
      </c>
      <c r="L436" s="29">
        <f t="shared" si="86"/>
        <v>190.15907899201136</v>
      </c>
      <c r="M436" s="29" t="str">
        <f t="shared" si="86"/>
        <v xml:space="preserve"> </v>
      </c>
      <c r="N436" s="29">
        <f t="shared" si="86"/>
        <v>189.84526232997132</v>
      </c>
      <c r="O436" s="29" t="str">
        <f t="shared" si="82"/>
        <v xml:space="preserve"> </v>
      </c>
    </row>
    <row r="437" spans="1:15" x14ac:dyDescent="0.2">
      <c r="A437" s="33" t="s">
        <v>569</v>
      </c>
      <c r="B437" s="33" t="s">
        <v>570</v>
      </c>
      <c r="C437" s="33" t="s">
        <v>542</v>
      </c>
      <c r="D437" s="29">
        <f t="shared" si="86"/>
        <v>0.16825972513676446</v>
      </c>
      <c r="E437" s="29">
        <f t="shared" si="86"/>
        <v>0.16824860607383865</v>
      </c>
      <c r="F437" s="29" t="str">
        <f t="shared" si="86"/>
        <v xml:space="preserve"> </v>
      </c>
      <c r="G437" s="65" t="str">
        <f t="shared" si="86"/>
        <v xml:space="preserve"> </v>
      </c>
      <c r="H437" s="29">
        <f t="shared" si="86"/>
        <v>0.17858553843063293</v>
      </c>
      <c r="I437" s="29">
        <f t="shared" si="86"/>
        <v>0.17857772619220338</v>
      </c>
      <c r="J437" s="29" t="str">
        <f t="shared" si="86"/>
        <v xml:space="preserve"> </v>
      </c>
      <c r="K437" s="65" t="str">
        <f t="shared" si="86"/>
        <v xml:space="preserve"> </v>
      </c>
      <c r="L437" s="29">
        <f t="shared" si="86"/>
        <v>0.26284364357704981</v>
      </c>
      <c r="M437" s="29">
        <f t="shared" si="86"/>
        <v>0.26460709657395315</v>
      </c>
      <c r="N437" s="29" t="str">
        <f t="shared" si="86"/>
        <v xml:space="preserve"> </v>
      </c>
      <c r="O437" s="29">
        <f t="shared" si="82"/>
        <v>-2.9466584819500089E-15</v>
      </c>
    </row>
    <row r="438" spans="1:15" x14ac:dyDescent="0.2">
      <c r="A438" s="33" t="s">
        <v>571</v>
      </c>
      <c r="B438" s="33" t="s">
        <v>572</v>
      </c>
      <c r="C438" s="33" t="s">
        <v>542</v>
      </c>
      <c r="D438" s="29">
        <f t="shared" si="86"/>
        <v>0.80833869734883534</v>
      </c>
      <c r="E438" s="29">
        <f t="shared" si="86"/>
        <v>0.80833928409788081</v>
      </c>
      <c r="F438" s="29" t="str">
        <f t="shared" si="86"/>
        <v xml:space="preserve"> </v>
      </c>
      <c r="G438" s="65">
        <f t="shared" si="86"/>
        <v>0.75000000000568434</v>
      </c>
      <c r="H438" s="29">
        <f t="shared" si="86"/>
        <v>0.61130031182193101</v>
      </c>
      <c r="I438" s="29">
        <f t="shared" si="86"/>
        <v>0.61170388691563249</v>
      </c>
      <c r="J438" s="29">
        <f t="shared" si="86"/>
        <v>0</v>
      </c>
      <c r="K438" s="65">
        <f t="shared" si="86"/>
        <v>5.0632911392474139E-2</v>
      </c>
      <c r="L438" s="29">
        <f t="shared" si="86"/>
        <v>0.57159815204307418</v>
      </c>
      <c r="M438" s="29">
        <f t="shared" si="86"/>
        <v>0.5715970056143449</v>
      </c>
      <c r="N438" s="29">
        <f t="shared" si="86"/>
        <v>0.71482680613494398</v>
      </c>
      <c r="O438" s="29" t="str">
        <f t="shared" ref="O438:O473" si="87">IF(O84&gt;0.1,O202/O84," ")</f>
        <v xml:space="preserve"> </v>
      </c>
    </row>
    <row r="439" spans="1:15" x14ac:dyDescent="0.2">
      <c r="A439" s="33" t="s">
        <v>573</v>
      </c>
      <c r="B439" s="33" t="s">
        <v>574</v>
      </c>
      <c r="C439" s="33" t="s">
        <v>542</v>
      </c>
      <c r="D439" s="29">
        <f t="shared" ref="D439:N454" si="88">IF(D85&lt;&gt;0,D203/D85," ")</f>
        <v>0.61311746270861589</v>
      </c>
      <c r="E439" s="29" t="str">
        <f t="shared" si="88"/>
        <v xml:space="preserve"> </v>
      </c>
      <c r="F439" s="29">
        <f t="shared" si="88"/>
        <v>45.85</v>
      </c>
      <c r="G439" s="65">
        <f t="shared" si="88"/>
        <v>0.61139653597145793</v>
      </c>
      <c r="H439" s="29">
        <f t="shared" si="88"/>
        <v>0.60787119878320339</v>
      </c>
      <c r="I439" s="29" t="str">
        <f t="shared" si="88"/>
        <v xml:space="preserve"> </v>
      </c>
      <c r="J439" s="29">
        <f t="shared" si="88"/>
        <v>10.579268292682928</v>
      </c>
      <c r="K439" s="65">
        <f t="shared" si="88"/>
        <v>0.6068914654698806</v>
      </c>
      <c r="L439" s="29">
        <f t="shared" si="88"/>
        <v>0.61399933406705942</v>
      </c>
      <c r="M439" s="29" t="str">
        <f t="shared" si="88"/>
        <v xml:space="preserve"> </v>
      </c>
      <c r="N439" s="29">
        <f t="shared" si="88"/>
        <v>21.389489152287819</v>
      </c>
      <c r="O439" s="29">
        <f t="shared" si="87"/>
        <v>0.61316247532030654</v>
      </c>
    </row>
    <row r="440" spans="1:15" x14ac:dyDescent="0.2">
      <c r="A440" s="33" t="s">
        <v>575</v>
      </c>
      <c r="B440" s="33" t="s">
        <v>576</v>
      </c>
      <c r="C440" s="33" t="s">
        <v>542</v>
      </c>
      <c r="D440" s="29">
        <f t="shared" si="88"/>
        <v>1.0969518197351527</v>
      </c>
      <c r="E440" s="29">
        <f t="shared" si="88"/>
        <v>1.0999385377208393</v>
      </c>
      <c r="F440" s="29">
        <f t="shared" si="88"/>
        <v>1.0064701653486701E-2</v>
      </c>
      <c r="G440" s="65">
        <f t="shared" si="88"/>
        <v>3.6071765816801722E-2</v>
      </c>
      <c r="H440" s="29">
        <f t="shared" si="88"/>
        <v>1.1203953224470586</v>
      </c>
      <c r="I440" s="29">
        <f t="shared" si="88"/>
        <v>1.1219760834930073</v>
      </c>
      <c r="J440" s="29">
        <f t="shared" si="88"/>
        <v>0</v>
      </c>
      <c r="K440" s="65">
        <f t="shared" si="88"/>
        <v>0.10718395528517617</v>
      </c>
      <c r="L440" s="29">
        <f t="shared" si="88"/>
        <v>1.2650643541242279</v>
      </c>
      <c r="M440" s="29">
        <f t="shared" si="88"/>
        <v>1.2660265456808273</v>
      </c>
      <c r="N440" s="29">
        <f t="shared" si="88"/>
        <v>0</v>
      </c>
      <c r="O440" s="29">
        <f t="shared" si="87"/>
        <v>0.36879399125448664</v>
      </c>
    </row>
    <row r="441" spans="1:15" x14ac:dyDescent="0.2">
      <c r="A441" s="33" t="s">
        <v>577</v>
      </c>
      <c r="B441" s="33" t="s">
        <v>578</v>
      </c>
      <c r="C441" s="33" t="s">
        <v>542</v>
      </c>
      <c r="D441" s="29">
        <f t="shared" si="88"/>
        <v>1.0509896126479981</v>
      </c>
      <c r="E441" s="29" t="str">
        <f t="shared" si="88"/>
        <v xml:space="preserve"> </v>
      </c>
      <c r="F441" s="29">
        <f t="shared" si="88"/>
        <v>1.0366523969145027</v>
      </c>
      <c r="G441" s="65">
        <f t="shared" si="88"/>
        <v>15.873695198329944</v>
      </c>
      <c r="H441" s="29">
        <f t="shared" si="88"/>
        <v>1.1749390246779041</v>
      </c>
      <c r="I441" s="29" t="str">
        <f t="shared" si="88"/>
        <v xml:space="preserve"> </v>
      </c>
      <c r="J441" s="29">
        <f t="shared" si="88"/>
        <v>1.1653040858461472</v>
      </c>
      <c r="K441" s="65">
        <f t="shared" si="88"/>
        <v>3.1376146788990997</v>
      </c>
      <c r="L441" s="29">
        <f t="shared" si="88"/>
        <v>1.2590099846209672</v>
      </c>
      <c r="M441" s="29" t="str">
        <f t="shared" si="88"/>
        <v xml:space="preserve"> </v>
      </c>
      <c r="N441" s="29">
        <f t="shared" si="88"/>
        <v>1.252120626062821</v>
      </c>
      <c r="O441" s="29">
        <f t="shared" si="87"/>
        <v>3.3671061643464055</v>
      </c>
    </row>
    <row r="442" spans="1:15" x14ac:dyDescent="0.2">
      <c r="A442" s="33" t="s">
        <v>579</v>
      </c>
      <c r="B442" s="33" t="s">
        <v>580</v>
      </c>
      <c r="C442" s="33" t="s">
        <v>542</v>
      </c>
      <c r="D442" s="29">
        <f t="shared" si="88"/>
        <v>0.83277061452719481</v>
      </c>
      <c r="E442" s="29" t="str">
        <f t="shared" si="88"/>
        <v xml:space="preserve"> </v>
      </c>
      <c r="F442" s="29">
        <f t="shared" si="88"/>
        <v>2.2849168507966042</v>
      </c>
      <c r="G442" s="65">
        <f t="shared" si="88"/>
        <v>0.83123779913486262</v>
      </c>
      <c r="H442" s="29">
        <f t="shared" si="88"/>
        <v>0.83554243857031618</v>
      </c>
      <c r="I442" s="29" t="str">
        <f t="shared" si="88"/>
        <v xml:space="preserve"> </v>
      </c>
      <c r="J442" s="29">
        <f t="shared" si="88"/>
        <v>2.2949453551912571</v>
      </c>
      <c r="K442" s="65">
        <f t="shared" si="88"/>
        <v>0.83437981577091502</v>
      </c>
      <c r="L442" s="29">
        <f t="shared" si="88"/>
        <v>0.85541269446805179</v>
      </c>
      <c r="M442" s="29" t="str">
        <f t="shared" si="88"/>
        <v xml:space="preserve"> </v>
      </c>
      <c r="N442" s="29">
        <f t="shared" si="88"/>
        <v>5.4141145189806688</v>
      </c>
      <c r="O442" s="29">
        <f t="shared" si="87"/>
        <v>0.85297221738335693</v>
      </c>
    </row>
    <row r="443" spans="1:15" x14ac:dyDescent="0.2">
      <c r="A443" s="33" t="s">
        <v>581</v>
      </c>
      <c r="B443" s="33" t="s">
        <v>582</v>
      </c>
      <c r="C443" s="33" t="s">
        <v>542</v>
      </c>
      <c r="D443" s="29">
        <f t="shared" si="88"/>
        <v>0</v>
      </c>
      <c r="E443" s="29" t="str">
        <f t="shared" si="88"/>
        <v xml:space="preserve"> </v>
      </c>
      <c r="F443" s="29">
        <f t="shared" si="88"/>
        <v>0</v>
      </c>
      <c r="G443" s="65">
        <f t="shared" si="88"/>
        <v>0</v>
      </c>
      <c r="H443" s="29">
        <f t="shared" si="88"/>
        <v>1.9019607843137254</v>
      </c>
      <c r="I443" s="29" t="str">
        <f t="shared" si="88"/>
        <v xml:space="preserve"> </v>
      </c>
      <c r="J443" s="29" t="str">
        <f t="shared" si="88"/>
        <v xml:space="preserve"> </v>
      </c>
      <c r="K443" s="65">
        <f t="shared" si="88"/>
        <v>0</v>
      </c>
      <c r="L443" s="29">
        <f t="shared" si="88"/>
        <v>0</v>
      </c>
      <c r="M443" s="29" t="str">
        <f t="shared" si="88"/>
        <v xml:space="preserve"> </v>
      </c>
      <c r="N443" s="29">
        <f t="shared" si="88"/>
        <v>0</v>
      </c>
      <c r="O443" s="29">
        <f t="shared" si="87"/>
        <v>0</v>
      </c>
    </row>
    <row r="444" spans="1:15" x14ac:dyDescent="0.2">
      <c r="A444" s="33" t="s">
        <v>583</v>
      </c>
      <c r="B444" s="33" t="s">
        <v>584</v>
      </c>
      <c r="C444" s="33" t="s">
        <v>542</v>
      </c>
      <c r="D444" s="29">
        <f t="shared" si="88"/>
        <v>0.24561403508771934</v>
      </c>
      <c r="E444" s="29" t="str">
        <f t="shared" si="88"/>
        <v xml:space="preserve"> </v>
      </c>
      <c r="F444" s="29">
        <f t="shared" si="88"/>
        <v>0.24561403508771934</v>
      </c>
      <c r="G444" s="65" t="str">
        <f t="shared" si="88"/>
        <v xml:space="preserve"> </v>
      </c>
      <c r="H444" s="29" t="str">
        <f t="shared" si="88"/>
        <v xml:space="preserve"> </v>
      </c>
      <c r="I444" s="29" t="str">
        <f t="shared" si="88"/>
        <v xml:space="preserve"> </v>
      </c>
      <c r="J444" s="29" t="str">
        <f t="shared" si="88"/>
        <v xml:space="preserve"> </v>
      </c>
      <c r="K444" s="65" t="str">
        <f t="shared" si="88"/>
        <v xml:space="preserve"> </v>
      </c>
      <c r="L444" s="29" t="str">
        <f t="shared" si="88"/>
        <v xml:space="preserve"> </v>
      </c>
      <c r="M444" s="29" t="str">
        <f t="shared" si="88"/>
        <v xml:space="preserve"> </v>
      </c>
      <c r="N444" s="29" t="str">
        <f t="shared" si="88"/>
        <v xml:space="preserve"> </v>
      </c>
      <c r="O444" s="29" t="str">
        <f t="shared" si="87"/>
        <v xml:space="preserve"> </v>
      </c>
    </row>
    <row r="445" spans="1:15" x14ac:dyDescent="0.2">
      <c r="A445" s="33" t="s">
        <v>585</v>
      </c>
      <c r="B445" s="33" t="s">
        <v>586</v>
      </c>
      <c r="C445" s="33" t="s">
        <v>542</v>
      </c>
      <c r="D445" s="29" t="str">
        <f t="shared" si="88"/>
        <v xml:space="preserve"> </v>
      </c>
      <c r="E445" s="29" t="str">
        <f t="shared" si="88"/>
        <v xml:space="preserve"> </v>
      </c>
      <c r="F445" s="29" t="str">
        <f t="shared" si="88"/>
        <v xml:space="preserve"> </v>
      </c>
      <c r="G445" s="65" t="str">
        <f t="shared" si="88"/>
        <v xml:space="preserve"> </v>
      </c>
      <c r="H445" s="29" t="str">
        <f t="shared" si="88"/>
        <v xml:space="preserve"> </v>
      </c>
      <c r="I445" s="29" t="str">
        <f t="shared" si="88"/>
        <v xml:space="preserve"> </v>
      </c>
      <c r="J445" s="29" t="str">
        <f t="shared" si="88"/>
        <v xml:space="preserve"> </v>
      </c>
      <c r="K445" s="65" t="str">
        <f t="shared" si="88"/>
        <v xml:space="preserve"> </v>
      </c>
      <c r="L445" s="29">
        <f t="shared" si="88"/>
        <v>3.0077678829217152</v>
      </c>
      <c r="M445" s="29" t="str">
        <f t="shared" si="88"/>
        <v xml:space="preserve"> </v>
      </c>
      <c r="N445" s="29" t="str">
        <f t="shared" si="88"/>
        <v xml:space="preserve"> </v>
      </c>
      <c r="O445" s="29">
        <f t="shared" si="87"/>
        <v>2.1698265817834329E-2</v>
      </c>
    </row>
    <row r="446" spans="1:15" x14ac:dyDescent="0.2">
      <c r="A446" s="33" t="s">
        <v>587</v>
      </c>
      <c r="B446" s="33" t="s">
        <v>588</v>
      </c>
      <c r="C446" s="33" t="s">
        <v>542</v>
      </c>
      <c r="D446" s="29">
        <f t="shared" si="88"/>
        <v>0.13960769935211975</v>
      </c>
      <c r="E446" s="29">
        <f t="shared" si="88"/>
        <v>0.13960755087232282</v>
      </c>
      <c r="F446" s="29" t="str">
        <f t="shared" si="88"/>
        <v xml:space="preserve"> </v>
      </c>
      <c r="G446" s="65">
        <f t="shared" si="88"/>
        <v>0.15789473684185332</v>
      </c>
      <c r="H446" s="29">
        <f t="shared" si="88"/>
        <v>0.17213198952639372</v>
      </c>
      <c r="I446" s="29">
        <f t="shared" si="88"/>
        <v>0.17214856804089806</v>
      </c>
      <c r="J446" s="29" t="str">
        <f t="shared" si="88"/>
        <v xml:space="preserve"> </v>
      </c>
      <c r="K446" s="65">
        <f t="shared" si="88"/>
        <v>4.1152263371636161E-3</v>
      </c>
      <c r="L446" s="29">
        <f t="shared" si="88"/>
        <v>0.28243554220969536</v>
      </c>
      <c r="M446" s="29">
        <f t="shared" si="88"/>
        <v>0.28242485920125587</v>
      </c>
      <c r="N446" s="29" t="str">
        <f t="shared" si="88"/>
        <v xml:space="preserve"> </v>
      </c>
      <c r="O446" s="29">
        <f t="shared" si="87"/>
        <v>-5.8221805796910609E-13</v>
      </c>
    </row>
    <row r="447" spans="1:15" x14ac:dyDescent="0.2">
      <c r="A447" s="33" t="s">
        <v>589</v>
      </c>
      <c r="B447" s="33" t="s">
        <v>590</v>
      </c>
      <c r="C447" s="33" t="s">
        <v>542</v>
      </c>
      <c r="D447" s="29">
        <f t="shared" si="88"/>
        <v>0.39806918105731537</v>
      </c>
      <c r="E447" s="29">
        <f t="shared" si="88"/>
        <v>0.39906271573469276</v>
      </c>
      <c r="F447" s="29" t="str">
        <f t="shared" si="88"/>
        <v xml:space="preserve"> </v>
      </c>
      <c r="G447" s="65">
        <f t="shared" si="88"/>
        <v>0</v>
      </c>
      <c r="H447" s="29">
        <f t="shared" si="88"/>
        <v>1.9277005585762799</v>
      </c>
      <c r="I447" s="29">
        <f t="shared" si="88"/>
        <v>1.9292758575859446</v>
      </c>
      <c r="J447" s="29" t="str">
        <f t="shared" si="88"/>
        <v xml:space="preserve"> </v>
      </c>
      <c r="K447" s="65">
        <f t="shared" si="88"/>
        <v>0</v>
      </c>
      <c r="L447" s="29">
        <f t="shared" si="88"/>
        <v>1.785388293863768</v>
      </c>
      <c r="M447" s="29">
        <f t="shared" si="88"/>
        <v>1.7856481118258165</v>
      </c>
      <c r="N447" s="29" t="str">
        <f t="shared" si="88"/>
        <v xml:space="preserve"> </v>
      </c>
      <c r="O447" s="29" t="str">
        <f t="shared" si="87"/>
        <v xml:space="preserve"> </v>
      </c>
    </row>
    <row r="448" spans="1:15" x14ac:dyDescent="0.2">
      <c r="A448" s="33" t="s">
        <v>591</v>
      </c>
      <c r="B448" s="33" t="s">
        <v>592</v>
      </c>
      <c r="C448" s="33" t="s">
        <v>542</v>
      </c>
      <c r="D448" s="29">
        <f t="shared" si="88"/>
        <v>1.0353688208414931</v>
      </c>
      <c r="E448" s="29" t="str">
        <f t="shared" si="88"/>
        <v xml:space="preserve"> </v>
      </c>
      <c r="F448" s="29" t="str">
        <f t="shared" si="88"/>
        <v xml:space="preserve"> </v>
      </c>
      <c r="G448" s="65">
        <f t="shared" si="88"/>
        <v>1.0353688208414931</v>
      </c>
      <c r="H448" s="29">
        <f t="shared" si="88"/>
        <v>1.7743766696349064</v>
      </c>
      <c r="I448" s="29" t="str">
        <f t="shared" si="88"/>
        <v xml:space="preserve"> </v>
      </c>
      <c r="J448" s="29" t="str">
        <f t="shared" si="88"/>
        <v xml:space="preserve"> </v>
      </c>
      <c r="K448" s="65">
        <f t="shared" si="88"/>
        <v>1.7743766696349064</v>
      </c>
      <c r="L448" s="29">
        <f t="shared" si="88"/>
        <v>3.5522521408520826</v>
      </c>
      <c r="M448" s="29" t="str">
        <f t="shared" si="88"/>
        <v xml:space="preserve"> </v>
      </c>
      <c r="N448" s="29" t="str">
        <f t="shared" si="88"/>
        <v xml:space="preserve"> </v>
      </c>
      <c r="O448" s="29">
        <f t="shared" si="87"/>
        <v>3.5522521408520826</v>
      </c>
    </row>
    <row r="449" spans="1:15" x14ac:dyDescent="0.2">
      <c r="A449" s="33" t="s">
        <v>593</v>
      </c>
      <c r="B449" s="33" t="s">
        <v>594</v>
      </c>
      <c r="C449" s="33" t="s">
        <v>542</v>
      </c>
      <c r="D449" s="29">
        <f t="shared" si="88"/>
        <v>1.8312126537785589</v>
      </c>
      <c r="E449" s="29" t="str">
        <f t="shared" si="88"/>
        <v xml:space="preserve"> </v>
      </c>
      <c r="F449" s="29">
        <f t="shared" si="88"/>
        <v>0</v>
      </c>
      <c r="G449" s="65">
        <f t="shared" si="88"/>
        <v>1.832114221409481</v>
      </c>
      <c r="H449" s="29">
        <f t="shared" si="88"/>
        <v>1.5445604175030108</v>
      </c>
      <c r="I449" s="29" t="str">
        <f t="shared" si="88"/>
        <v xml:space="preserve"> </v>
      </c>
      <c r="J449" s="29" t="str">
        <f t="shared" si="88"/>
        <v xml:space="preserve"> </v>
      </c>
      <c r="K449" s="65">
        <f t="shared" si="88"/>
        <v>1.5445604175030108</v>
      </c>
      <c r="L449" s="29">
        <f t="shared" si="88"/>
        <v>1.2719539048750255</v>
      </c>
      <c r="M449" s="29" t="str">
        <f t="shared" si="88"/>
        <v xml:space="preserve"> </v>
      </c>
      <c r="N449" s="29" t="str">
        <f t="shared" si="88"/>
        <v xml:space="preserve"> </v>
      </c>
      <c r="O449" s="29">
        <f t="shared" si="87"/>
        <v>1.2719539048750255</v>
      </c>
    </row>
    <row r="450" spans="1:15" x14ac:dyDescent="0.2">
      <c r="A450" s="33" t="s">
        <v>595</v>
      </c>
      <c r="B450" s="33" t="s">
        <v>596</v>
      </c>
      <c r="C450" s="33" t="s">
        <v>542</v>
      </c>
      <c r="D450" s="29">
        <f t="shared" si="88"/>
        <v>0.60024130303639656</v>
      </c>
      <c r="E450" s="29" t="str">
        <f t="shared" si="88"/>
        <v xml:space="preserve"> </v>
      </c>
      <c r="F450" s="29" t="str">
        <f t="shared" si="88"/>
        <v xml:space="preserve"> </v>
      </c>
      <c r="G450" s="65">
        <f t="shared" si="88"/>
        <v>0.60024130303639656</v>
      </c>
      <c r="H450" s="29">
        <f t="shared" si="88"/>
        <v>0.32349785407725323</v>
      </c>
      <c r="I450" s="29" t="str">
        <f t="shared" si="88"/>
        <v xml:space="preserve"> </v>
      </c>
      <c r="J450" s="29" t="str">
        <f t="shared" si="88"/>
        <v xml:space="preserve"> </v>
      </c>
      <c r="K450" s="65">
        <f t="shared" si="88"/>
        <v>0.32349785407725323</v>
      </c>
      <c r="L450" s="29">
        <f t="shared" si="88"/>
        <v>0.29155379710428653</v>
      </c>
      <c r="M450" s="29" t="str">
        <f t="shared" si="88"/>
        <v xml:space="preserve"> </v>
      </c>
      <c r="N450" s="29" t="str">
        <f t="shared" si="88"/>
        <v xml:space="preserve"> </v>
      </c>
      <c r="O450" s="29">
        <f t="shared" si="87"/>
        <v>0.29155379710428653</v>
      </c>
    </row>
    <row r="451" spans="1:15" x14ac:dyDescent="0.2">
      <c r="A451" s="33" t="s">
        <v>597</v>
      </c>
      <c r="B451" s="33" t="s">
        <v>598</v>
      </c>
      <c r="C451" s="33" t="s">
        <v>542</v>
      </c>
      <c r="D451" s="29">
        <f t="shared" si="88"/>
        <v>14.181286549707602</v>
      </c>
      <c r="E451" s="29" t="str">
        <f t="shared" si="88"/>
        <v xml:space="preserve"> </v>
      </c>
      <c r="F451" s="29" t="str">
        <f t="shared" si="88"/>
        <v xml:space="preserve"> </v>
      </c>
      <c r="G451" s="65">
        <f t="shared" si="88"/>
        <v>14.181286549707602</v>
      </c>
      <c r="H451" s="29">
        <f t="shared" si="88"/>
        <v>9.7868525896414358</v>
      </c>
      <c r="I451" s="29" t="str">
        <f t="shared" si="88"/>
        <v xml:space="preserve"> </v>
      </c>
      <c r="J451" s="29" t="str">
        <f t="shared" si="88"/>
        <v xml:space="preserve"> </v>
      </c>
      <c r="K451" s="65">
        <f t="shared" si="88"/>
        <v>9.7868525896414358</v>
      </c>
      <c r="L451" s="29">
        <f t="shared" si="88"/>
        <v>18.628870714948128</v>
      </c>
      <c r="M451" s="29" t="str">
        <f t="shared" si="88"/>
        <v xml:space="preserve"> </v>
      </c>
      <c r="N451" s="29" t="str">
        <f t="shared" si="88"/>
        <v xml:space="preserve"> </v>
      </c>
      <c r="O451" s="29">
        <f t="shared" si="87"/>
        <v>18.628870714948128</v>
      </c>
    </row>
    <row r="452" spans="1:15" x14ac:dyDescent="0.2">
      <c r="A452" s="33" t="s">
        <v>599</v>
      </c>
      <c r="B452" s="33" t="s">
        <v>600</v>
      </c>
      <c r="C452" s="33" t="s">
        <v>542</v>
      </c>
      <c r="D452" s="29" t="str">
        <f t="shared" si="88"/>
        <v xml:space="preserve"> </v>
      </c>
      <c r="E452" s="29" t="str">
        <f t="shared" si="88"/>
        <v xml:space="preserve"> </v>
      </c>
      <c r="F452" s="29" t="str">
        <f t="shared" si="88"/>
        <v xml:space="preserve"> </v>
      </c>
      <c r="G452" s="65" t="str">
        <f t="shared" si="88"/>
        <v xml:space="preserve"> </v>
      </c>
      <c r="H452" s="29" t="str">
        <f t="shared" si="88"/>
        <v xml:space="preserve"> </v>
      </c>
      <c r="I452" s="29" t="str">
        <f t="shared" si="88"/>
        <v xml:space="preserve"> </v>
      </c>
      <c r="J452" s="29" t="str">
        <f t="shared" si="88"/>
        <v xml:space="preserve"> </v>
      </c>
      <c r="K452" s="65" t="str">
        <f t="shared" si="88"/>
        <v xml:space="preserve"> </v>
      </c>
      <c r="L452" s="29" t="str">
        <f t="shared" si="88"/>
        <v xml:space="preserve"> </v>
      </c>
      <c r="M452" s="29" t="str">
        <f t="shared" si="88"/>
        <v xml:space="preserve"> </v>
      </c>
      <c r="N452" s="29" t="str">
        <f t="shared" si="88"/>
        <v xml:space="preserve"> </v>
      </c>
      <c r="O452" s="29" t="str">
        <f t="shared" si="87"/>
        <v xml:space="preserve"> </v>
      </c>
    </row>
    <row r="453" spans="1:15" x14ac:dyDescent="0.2">
      <c r="A453" s="33" t="s">
        <v>601</v>
      </c>
      <c r="B453" s="33" t="s">
        <v>602</v>
      </c>
      <c r="C453" s="33" t="s">
        <v>542</v>
      </c>
      <c r="D453" s="29">
        <f t="shared" si="88"/>
        <v>17.605579605579607</v>
      </c>
      <c r="E453" s="29" t="str">
        <f t="shared" si="88"/>
        <v xml:space="preserve"> </v>
      </c>
      <c r="F453" s="29">
        <f t="shared" si="88"/>
        <v>852.37837837837833</v>
      </c>
      <c r="G453" s="65">
        <f t="shared" si="88"/>
        <v>2.479921645445641</v>
      </c>
      <c r="H453" s="29">
        <f t="shared" si="88"/>
        <v>46.748942172073342</v>
      </c>
      <c r="I453" s="29" t="str">
        <f t="shared" si="88"/>
        <v xml:space="preserve"> </v>
      </c>
      <c r="J453" s="29">
        <f t="shared" si="88"/>
        <v>163.16417910447763</v>
      </c>
      <c r="K453" s="65">
        <f t="shared" si="88"/>
        <v>0.68700787401574981</v>
      </c>
      <c r="L453" s="29">
        <f t="shared" si="88"/>
        <v>15.893461158930256</v>
      </c>
      <c r="M453" s="29" t="str">
        <f t="shared" si="88"/>
        <v xml:space="preserve"> </v>
      </c>
      <c r="N453" s="29">
        <f t="shared" si="88"/>
        <v>685.20054554183218</v>
      </c>
      <c r="O453" s="29">
        <f t="shared" si="87"/>
        <v>3.3465557431951489</v>
      </c>
    </row>
    <row r="454" spans="1:15" x14ac:dyDescent="0.2">
      <c r="A454" s="33" t="s">
        <v>603</v>
      </c>
      <c r="B454" s="33" t="s">
        <v>604</v>
      </c>
      <c r="C454" s="33" t="s">
        <v>542</v>
      </c>
      <c r="D454" s="29" t="str">
        <f t="shared" si="88"/>
        <v xml:space="preserve"> </v>
      </c>
      <c r="E454" s="29" t="str">
        <f t="shared" si="88"/>
        <v xml:space="preserve"> </v>
      </c>
      <c r="F454" s="29" t="str">
        <f t="shared" si="88"/>
        <v xml:space="preserve"> </v>
      </c>
      <c r="G454" s="65" t="str">
        <f t="shared" si="88"/>
        <v xml:space="preserve"> </v>
      </c>
      <c r="H454" s="29" t="str">
        <f t="shared" si="88"/>
        <v xml:space="preserve"> </v>
      </c>
      <c r="I454" s="29" t="str">
        <f t="shared" si="88"/>
        <v xml:space="preserve"> </v>
      </c>
      <c r="J454" s="29" t="str">
        <f t="shared" si="88"/>
        <v xml:space="preserve"> </v>
      </c>
      <c r="K454" s="65" t="str">
        <f t="shared" si="88"/>
        <v xml:space="preserve"> </v>
      </c>
      <c r="L454" s="29" t="str">
        <f t="shared" si="88"/>
        <v xml:space="preserve"> </v>
      </c>
      <c r="M454" s="29" t="str">
        <f t="shared" si="88"/>
        <v xml:space="preserve"> </v>
      </c>
      <c r="N454" s="29" t="str">
        <f t="shared" si="88"/>
        <v xml:space="preserve"> </v>
      </c>
      <c r="O454" s="29" t="str">
        <f t="shared" si="87"/>
        <v xml:space="preserve"> </v>
      </c>
    </row>
    <row r="455" spans="1:15" x14ac:dyDescent="0.2">
      <c r="A455" s="33" t="s">
        <v>605</v>
      </c>
      <c r="B455" s="33" t="s">
        <v>606</v>
      </c>
      <c r="C455" s="33" t="s">
        <v>542</v>
      </c>
      <c r="D455" s="29">
        <f t="shared" ref="D455:N470" si="89">IF(D101&lt;&gt;0,D219/D101," ")</f>
        <v>0.30955309438379808</v>
      </c>
      <c r="E455" s="29">
        <f t="shared" si="89"/>
        <v>0.30868824855639798</v>
      </c>
      <c r="F455" s="29">
        <f t="shared" si="89"/>
        <v>73.904761904761912</v>
      </c>
      <c r="G455" s="65">
        <f t="shared" si="89"/>
        <v>-0.50049273611596778</v>
      </c>
      <c r="H455" s="29">
        <f t="shared" si="89"/>
        <v>0.42316116596609532</v>
      </c>
      <c r="I455" s="29">
        <f t="shared" si="89"/>
        <v>0.42097956058729025</v>
      </c>
      <c r="J455" s="29">
        <f t="shared" si="89"/>
        <v>45.204819277108442</v>
      </c>
      <c r="K455" s="65">
        <f t="shared" si="89"/>
        <v>4.2735042737793274E-3</v>
      </c>
      <c r="L455" s="29">
        <f t="shared" si="89"/>
        <v>0.96431525792370021</v>
      </c>
      <c r="M455" s="29">
        <f t="shared" si="89"/>
        <v>0.96426256688069312</v>
      </c>
      <c r="N455" s="29">
        <f t="shared" si="89"/>
        <v>2.3094655973558353</v>
      </c>
      <c r="O455" s="29" t="str">
        <f t="shared" si="87"/>
        <v xml:space="preserve"> </v>
      </c>
    </row>
    <row r="456" spans="1:15" x14ac:dyDescent="0.2">
      <c r="A456" s="33" t="s">
        <v>607</v>
      </c>
      <c r="B456" s="33" t="s">
        <v>608</v>
      </c>
      <c r="C456" s="33" t="s">
        <v>542</v>
      </c>
      <c r="D456" s="29" t="str">
        <f t="shared" si="89"/>
        <v xml:space="preserve"> </v>
      </c>
      <c r="E456" s="29" t="str">
        <f t="shared" si="89"/>
        <v xml:space="preserve"> </v>
      </c>
      <c r="F456" s="29" t="str">
        <f t="shared" si="89"/>
        <v xml:space="preserve"> </v>
      </c>
      <c r="G456" s="65" t="str">
        <f t="shared" si="89"/>
        <v xml:space="preserve"> </v>
      </c>
      <c r="H456" s="29" t="str">
        <f t="shared" si="89"/>
        <v xml:space="preserve"> </v>
      </c>
      <c r="I456" s="29" t="str">
        <f t="shared" si="89"/>
        <v xml:space="preserve"> </v>
      </c>
      <c r="J456" s="29" t="str">
        <f t="shared" si="89"/>
        <v xml:space="preserve"> </v>
      </c>
      <c r="K456" s="65" t="str">
        <f t="shared" si="89"/>
        <v xml:space="preserve"> </v>
      </c>
      <c r="L456" s="29" t="str">
        <f t="shared" si="89"/>
        <v xml:space="preserve"> </v>
      </c>
      <c r="M456" s="29" t="str">
        <f t="shared" si="89"/>
        <v xml:space="preserve"> </v>
      </c>
      <c r="N456" s="29" t="str">
        <f t="shared" si="89"/>
        <v xml:space="preserve"> </v>
      </c>
      <c r="O456" s="29" t="str">
        <f t="shared" si="87"/>
        <v xml:space="preserve"> </v>
      </c>
    </row>
    <row r="457" spans="1:15" x14ac:dyDescent="0.2">
      <c r="A457" s="33" t="s">
        <v>404</v>
      </c>
      <c r="B457" s="67" t="s">
        <v>405</v>
      </c>
      <c r="D457" s="29">
        <f t="shared" si="89"/>
        <v>0.67090821543767409</v>
      </c>
      <c r="E457" s="29">
        <f t="shared" si="89"/>
        <v>0.49200884796175653</v>
      </c>
      <c r="F457" s="29">
        <f t="shared" si="89"/>
        <v>0.86051213939825288</v>
      </c>
      <c r="G457" s="65">
        <f t="shared" si="89"/>
        <v>0.87616258668296954</v>
      </c>
      <c r="H457" s="29">
        <f t="shared" si="89"/>
        <v>0.68004764727984635</v>
      </c>
      <c r="I457" s="29">
        <f t="shared" si="89"/>
        <v>0.49752926404420578</v>
      </c>
      <c r="J457" s="29">
        <f t="shared" si="89"/>
        <v>0.85299015835635739</v>
      </c>
      <c r="K457" s="65">
        <f t="shared" si="89"/>
        <v>0.90362068171676435</v>
      </c>
      <c r="L457" s="29">
        <f t="shared" si="89"/>
        <v>0.69629691777473857</v>
      </c>
      <c r="M457" s="29">
        <f t="shared" si="89"/>
        <v>0.52054287798442767</v>
      </c>
      <c r="N457" s="29">
        <f t="shared" si="89"/>
        <v>0.84593764070844124</v>
      </c>
      <c r="O457" s="29">
        <f t="shared" si="87"/>
        <v>0.90224308686110644</v>
      </c>
    </row>
    <row r="458" spans="1:15" x14ac:dyDescent="0.2">
      <c r="B458" s="67" t="s">
        <v>66</v>
      </c>
      <c r="D458" s="29">
        <f t="shared" si="89"/>
        <v>0.61876203501546756</v>
      </c>
      <c r="E458" s="29" t="str">
        <f t="shared" si="89"/>
        <v xml:space="preserve"> </v>
      </c>
      <c r="F458" s="29">
        <f t="shared" si="89"/>
        <v>3.5041110213392899</v>
      </c>
      <c r="G458" s="65">
        <f t="shared" si="89"/>
        <v>0.5824278815510473</v>
      </c>
      <c r="H458" s="29">
        <f t="shared" si="89"/>
        <v>0.68062334045887085</v>
      </c>
      <c r="I458" s="29" t="str">
        <f t="shared" si="89"/>
        <v xml:space="preserve"> </v>
      </c>
      <c r="J458" s="29">
        <f t="shared" si="89"/>
        <v>2.5832843343133134</v>
      </c>
      <c r="K458" s="65">
        <f t="shared" si="89"/>
        <v>0.64143390681301227</v>
      </c>
      <c r="L458" s="29">
        <f t="shared" si="89"/>
        <v>0.6721213649768506</v>
      </c>
      <c r="M458" s="29" t="str">
        <f t="shared" si="89"/>
        <v xml:space="preserve"> </v>
      </c>
      <c r="N458" s="29">
        <f t="shared" si="89"/>
        <v>1.9652840427971163</v>
      </c>
      <c r="O458" s="29">
        <f t="shared" si="87"/>
        <v>0.63683560114148585</v>
      </c>
    </row>
    <row r="459" spans="1:15" x14ac:dyDescent="0.2">
      <c r="B459" s="67" t="s">
        <v>68</v>
      </c>
      <c r="D459" s="29">
        <f t="shared" si="89"/>
        <v>0.41911394245843669</v>
      </c>
      <c r="E459" s="29">
        <f t="shared" si="89"/>
        <v>0.28907022203312993</v>
      </c>
      <c r="F459" s="29">
        <f t="shared" si="89"/>
        <v>1.022673102110885</v>
      </c>
      <c r="G459" s="65">
        <f t="shared" si="89"/>
        <v>0.60652068038395313</v>
      </c>
      <c r="H459" s="29">
        <f t="shared" si="89"/>
        <v>0.40426440039550804</v>
      </c>
      <c r="I459" s="29">
        <f t="shared" si="89"/>
        <v>0.27630541673314707</v>
      </c>
      <c r="J459" s="29">
        <f t="shared" si="89"/>
        <v>1.0012278577013756</v>
      </c>
      <c r="K459" s="65">
        <f t="shared" si="89"/>
        <v>0.62460561183444596</v>
      </c>
      <c r="L459" s="29">
        <f t="shared" si="89"/>
        <v>0.41453526023714976</v>
      </c>
      <c r="M459" s="29">
        <f t="shared" si="89"/>
        <v>0.27851289988404343</v>
      </c>
      <c r="N459" s="29">
        <f t="shared" si="89"/>
        <v>1.0369172974400975</v>
      </c>
      <c r="O459" s="29">
        <f t="shared" si="87"/>
        <v>0.68022735151107772</v>
      </c>
    </row>
    <row r="460" spans="1:15" x14ac:dyDescent="0.2">
      <c r="B460" s="67" t="s">
        <v>69</v>
      </c>
      <c r="D460" s="29">
        <f t="shared" si="89"/>
        <v>0.70233111682728788</v>
      </c>
      <c r="E460" s="29" t="str">
        <f t="shared" si="89"/>
        <v xml:space="preserve"> </v>
      </c>
      <c r="F460" s="29">
        <f t="shared" si="89"/>
        <v>77.482758620689651</v>
      </c>
      <c r="G460" s="65">
        <f t="shared" si="89"/>
        <v>0.70027523943799819</v>
      </c>
      <c r="H460" s="29">
        <f t="shared" si="89"/>
        <v>0.66341443205846051</v>
      </c>
      <c r="I460" s="29" t="str">
        <f t="shared" si="89"/>
        <v xml:space="preserve"> </v>
      </c>
      <c r="J460" s="29">
        <f t="shared" si="89"/>
        <v>29.015873015873016</v>
      </c>
      <c r="K460" s="65">
        <f t="shared" si="89"/>
        <v>0.66196339850591568</v>
      </c>
      <c r="L460" s="29">
        <f t="shared" si="89"/>
        <v>0.78780660672371805</v>
      </c>
      <c r="M460" s="29" t="str">
        <f t="shared" si="89"/>
        <v xml:space="preserve"> </v>
      </c>
      <c r="N460" s="29">
        <f t="shared" si="89"/>
        <v>32.863662999694689</v>
      </c>
      <c r="O460" s="29">
        <f t="shared" si="87"/>
        <v>0.78662875694965106</v>
      </c>
    </row>
    <row r="461" spans="1:15" x14ac:dyDescent="0.2">
      <c r="B461" s="67" t="s">
        <v>70</v>
      </c>
      <c r="D461" s="29">
        <f t="shared" si="89"/>
        <v>0.75354321400851842</v>
      </c>
      <c r="E461" s="29">
        <f t="shared" si="89"/>
        <v>0.71411549696209964</v>
      </c>
      <c r="F461" s="29">
        <f t="shared" si="89"/>
        <v>0.73959596650707982</v>
      </c>
      <c r="G461" s="65">
        <f t="shared" si="89"/>
        <v>0.80036846156066421</v>
      </c>
      <c r="H461" s="29">
        <f t="shared" si="89"/>
        <v>0.77391355775019477</v>
      </c>
      <c r="I461" s="29">
        <f t="shared" si="89"/>
        <v>0.75360566366656767</v>
      </c>
      <c r="J461" s="29">
        <f t="shared" si="89"/>
        <v>0.75593843936147753</v>
      </c>
      <c r="K461" s="65">
        <f t="shared" si="89"/>
        <v>0.79827330800548491</v>
      </c>
      <c r="L461" s="29">
        <f t="shared" si="89"/>
        <v>0.83823533718845566</v>
      </c>
      <c r="M461" s="29">
        <f t="shared" si="89"/>
        <v>0.91236483702129534</v>
      </c>
      <c r="N461" s="29">
        <f t="shared" si="89"/>
        <v>0.69941939840748357</v>
      </c>
      <c r="O461" s="29">
        <f t="shared" si="87"/>
        <v>0.80853925618554789</v>
      </c>
    </row>
    <row r="462" spans="1:15" x14ac:dyDescent="0.2">
      <c r="B462" s="67" t="s">
        <v>71</v>
      </c>
      <c r="D462" s="29">
        <f t="shared" si="89"/>
        <v>0.57028567398099705</v>
      </c>
      <c r="E462" s="29">
        <f t="shared" si="89"/>
        <v>0.42596072220758596</v>
      </c>
      <c r="F462" s="29">
        <f t="shared" si="89"/>
        <v>0.92373554457492502</v>
      </c>
      <c r="G462" s="65">
        <f t="shared" si="89"/>
        <v>0.74970639818030671</v>
      </c>
      <c r="H462" s="29">
        <f t="shared" si="89"/>
        <v>0.57190318593623646</v>
      </c>
      <c r="I462" s="29">
        <f t="shared" si="89"/>
        <v>0.42516693388594873</v>
      </c>
      <c r="J462" s="29">
        <f t="shared" si="89"/>
        <v>0.9176389690621588</v>
      </c>
      <c r="K462" s="65">
        <f t="shared" si="89"/>
        <v>0.75507140811644602</v>
      </c>
      <c r="L462" s="29">
        <f t="shared" si="89"/>
        <v>0.6004933201828262</v>
      </c>
      <c r="M462" s="29">
        <f t="shared" si="89"/>
        <v>0.45456314533255632</v>
      </c>
      <c r="N462" s="29">
        <f t="shared" si="89"/>
        <v>0.91728885459969856</v>
      </c>
      <c r="O462" s="29">
        <f t="shared" si="87"/>
        <v>0.77534230019575889</v>
      </c>
    </row>
    <row r="463" spans="1:15" x14ac:dyDescent="0.2">
      <c r="B463" s="67" t="s">
        <v>72</v>
      </c>
      <c r="D463" s="29">
        <f t="shared" si="89"/>
        <v>0.73266042866682868</v>
      </c>
      <c r="E463" s="29">
        <f t="shared" si="89"/>
        <v>0.54612310871058145</v>
      </c>
      <c r="F463" s="29">
        <f t="shared" si="89"/>
        <v>0.84325222046939474</v>
      </c>
      <c r="G463" s="65">
        <f t="shared" si="89"/>
        <v>0.95412182825209713</v>
      </c>
      <c r="H463" s="29">
        <f t="shared" si="89"/>
        <v>0.7484090862589925</v>
      </c>
      <c r="I463" s="29">
        <f t="shared" si="89"/>
        <v>0.55806752924870129</v>
      </c>
      <c r="J463" s="29">
        <f t="shared" si="89"/>
        <v>0.83533509199013389</v>
      </c>
      <c r="K463" s="65">
        <f t="shared" si="89"/>
        <v>1.0011629318615431</v>
      </c>
      <c r="L463" s="29">
        <f t="shared" si="89"/>
        <v>0.75728558524402001</v>
      </c>
      <c r="M463" s="29">
        <f t="shared" si="89"/>
        <v>0.57702657494614251</v>
      </c>
      <c r="N463" s="29">
        <f t="shared" si="89"/>
        <v>0.82618800299966655</v>
      </c>
      <c r="O463" s="29">
        <f t="shared" si="87"/>
        <v>0.98570561054090933</v>
      </c>
    </row>
    <row r="464" spans="1:15" x14ac:dyDescent="0.2">
      <c r="B464" s="67" t="s">
        <v>609</v>
      </c>
      <c r="D464" s="29">
        <f t="shared" si="89"/>
        <v>0.58543755055573865</v>
      </c>
      <c r="E464" s="29" t="str">
        <f t="shared" si="89"/>
        <v xml:space="preserve"> </v>
      </c>
      <c r="F464" s="29">
        <f t="shared" si="89"/>
        <v>80.970873786407765</v>
      </c>
      <c r="G464" s="65">
        <f t="shared" si="89"/>
        <v>0.58047622100767782</v>
      </c>
      <c r="H464" s="29">
        <f t="shared" si="89"/>
        <v>0.6389816218891442</v>
      </c>
      <c r="I464" s="29" t="str">
        <f t="shared" si="89"/>
        <v xml:space="preserve"> </v>
      </c>
      <c r="J464" s="29">
        <f t="shared" si="89"/>
        <v>1.8584291187739463</v>
      </c>
      <c r="K464" s="65">
        <f t="shared" si="89"/>
        <v>0.63530732577368965</v>
      </c>
      <c r="L464" s="29">
        <f t="shared" si="89"/>
        <v>0.63724052325162039</v>
      </c>
      <c r="M464" s="29" t="str">
        <f t="shared" si="89"/>
        <v xml:space="preserve"> </v>
      </c>
      <c r="N464" s="29">
        <f t="shared" si="89"/>
        <v>0.7022043899307211</v>
      </c>
      <c r="O464" s="29">
        <f t="shared" si="87"/>
        <v>0.63659423089090517</v>
      </c>
    </row>
    <row r="465" spans="1:15" x14ac:dyDescent="0.2">
      <c r="B465" s="67" t="s">
        <v>610</v>
      </c>
      <c r="D465" s="29">
        <f t="shared" si="89"/>
        <v>0.53431324282788351</v>
      </c>
      <c r="E465" s="29">
        <f t="shared" si="89"/>
        <v>2.0706609402024991E-2</v>
      </c>
      <c r="F465" s="29">
        <f t="shared" si="89"/>
        <v>22.478540772532188</v>
      </c>
      <c r="G465" s="65">
        <f t="shared" si="89"/>
        <v>0.60641126852793259</v>
      </c>
      <c r="H465" s="29">
        <f t="shared" si="89"/>
        <v>0.530129980930375</v>
      </c>
      <c r="I465" s="29">
        <f t="shared" si="89"/>
        <v>4.1012027047789813E-2</v>
      </c>
      <c r="J465" s="29">
        <f t="shared" si="89"/>
        <v>5.948745046235139</v>
      </c>
      <c r="K465" s="65">
        <f t="shared" si="89"/>
        <v>0.60962600714311677</v>
      </c>
      <c r="L465" s="29">
        <f t="shared" si="89"/>
        <v>0.52688272489196109</v>
      </c>
      <c r="M465" s="29">
        <f t="shared" si="89"/>
        <v>1.6714259393574151E-2</v>
      </c>
      <c r="N465" s="29">
        <f t="shared" si="89"/>
        <v>4.198789271967982</v>
      </c>
      <c r="O465" s="29">
        <f t="shared" si="87"/>
        <v>0.61461827614328024</v>
      </c>
    </row>
    <row r="466" spans="1:15" x14ac:dyDescent="0.2">
      <c r="B466" s="67" t="s">
        <v>611</v>
      </c>
      <c r="D466" s="29">
        <f t="shared" si="89"/>
        <v>0.69553310422387471</v>
      </c>
      <c r="E466" s="29" t="str">
        <f t="shared" si="89"/>
        <v xml:space="preserve"> </v>
      </c>
      <c r="F466" s="29" t="str">
        <f t="shared" si="89"/>
        <v xml:space="preserve"> </v>
      </c>
      <c r="G466" s="65">
        <f t="shared" si="89"/>
        <v>0.69553310422387471</v>
      </c>
      <c r="H466" s="29">
        <f t="shared" si="89"/>
        <v>0.66212565048635186</v>
      </c>
      <c r="I466" s="29" t="str">
        <f t="shared" si="89"/>
        <v xml:space="preserve"> </v>
      </c>
      <c r="J466" s="29">
        <f t="shared" si="89"/>
        <v>8.0769230769230766</v>
      </c>
      <c r="K466" s="65">
        <f t="shared" si="89"/>
        <v>0.66196903920141426</v>
      </c>
      <c r="L466" s="29">
        <f t="shared" si="89"/>
        <v>0.78684203282742182</v>
      </c>
      <c r="M466" s="29" t="str">
        <f t="shared" si="89"/>
        <v xml:space="preserve"> </v>
      </c>
      <c r="N466" s="29" t="str">
        <f t="shared" si="89"/>
        <v xml:space="preserve"> </v>
      </c>
      <c r="O466" s="29">
        <f t="shared" si="87"/>
        <v>0.78667970977978141</v>
      </c>
    </row>
    <row r="467" spans="1:15" x14ac:dyDescent="0.2">
      <c r="B467" s="67" t="s">
        <v>612</v>
      </c>
      <c r="D467" s="29">
        <f t="shared" si="89"/>
        <v>0.80293058784561189</v>
      </c>
      <c r="E467" s="29">
        <f t="shared" si="89"/>
        <v>0.36311666313783614</v>
      </c>
      <c r="F467" s="29">
        <f t="shared" si="89"/>
        <v>1.7928235046039225</v>
      </c>
      <c r="G467" s="65">
        <f t="shared" si="89"/>
        <v>0.80381204343180257</v>
      </c>
      <c r="H467" s="29">
        <f t="shared" si="89"/>
        <v>0.80120248847916486</v>
      </c>
      <c r="I467" s="29">
        <f t="shared" si="89"/>
        <v>0.12042467517851115</v>
      </c>
      <c r="J467" s="29">
        <f t="shared" si="89"/>
        <v>2.1982294825393724</v>
      </c>
      <c r="K467" s="65">
        <f t="shared" si="89"/>
        <v>0.80274012847624221</v>
      </c>
      <c r="L467" s="29">
        <f t="shared" si="89"/>
        <v>0.81282790938404237</v>
      </c>
      <c r="M467" s="29">
        <f t="shared" si="89"/>
        <v>0.49236916339120546</v>
      </c>
      <c r="N467" s="29">
        <f t="shared" si="89"/>
        <v>1.5235869171654333</v>
      </c>
      <c r="O467" s="29">
        <f t="shared" si="87"/>
        <v>0.81183851996545908</v>
      </c>
    </row>
    <row r="468" spans="1:15" x14ac:dyDescent="0.2">
      <c r="B468" s="67" t="s">
        <v>613</v>
      </c>
      <c r="D468" s="29">
        <f t="shared" si="89"/>
        <v>0.73732079390450034</v>
      </c>
      <c r="E468" s="29">
        <f t="shared" si="89"/>
        <v>7.3814097827693215E-2</v>
      </c>
      <c r="F468" s="29">
        <f t="shared" si="89"/>
        <v>3.6173147278790436</v>
      </c>
      <c r="G468" s="65">
        <f t="shared" si="89"/>
        <v>0.75240942531974908</v>
      </c>
      <c r="H468" s="29">
        <f t="shared" si="89"/>
        <v>0.73902877933587463</v>
      </c>
      <c r="I468" s="29">
        <f t="shared" si="89"/>
        <v>4.9939968564334858E-2</v>
      </c>
      <c r="J468" s="29">
        <f t="shared" si="89"/>
        <v>3.3040192188301347</v>
      </c>
      <c r="K468" s="65">
        <f t="shared" si="89"/>
        <v>0.75628116798179612</v>
      </c>
      <c r="L468" s="29">
        <f t="shared" si="89"/>
        <v>0.75196041265913971</v>
      </c>
      <c r="M468" s="29">
        <f t="shared" si="89"/>
        <v>4.2785494339170817E-2</v>
      </c>
      <c r="N468" s="29">
        <f t="shared" si="89"/>
        <v>1.9597526619064332</v>
      </c>
      <c r="O468" s="29">
        <f t="shared" si="87"/>
        <v>0.76953527233208696</v>
      </c>
    </row>
    <row r="469" spans="1:15" x14ac:dyDescent="0.2">
      <c r="B469" s="67" t="s">
        <v>614</v>
      </c>
      <c r="D469" s="29">
        <f t="shared" si="89"/>
        <v>3.0381503393074989</v>
      </c>
      <c r="E469" s="29" t="str">
        <f t="shared" si="89"/>
        <v xml:space="preserve"> </v>
      </c>
      <c r="F469" s="29">
        <f t="shared" si="89"/>
        <v>3.1230298977934856</v>
      </c>
      <c r="G469" s="65">
        <f t="shared" si="89"/>
        <v>2.1712195121951328</v>
      </c>
      <c r="H469" s="29">
        <f t="shared" si="89"/>
        <v>2.9400174857928016</v>
      </c>
      <c r="I469" s="29" t="str">
        <f t="shared" si="89"/>
        <v xml:space="preserve"> </v>
      </c>
      <c r="J469" s="29">
        <f t="shared" si="89"/>
        <v>2.7073618626004259</v>
      </c>
      <c r="K469" s="65">
        <f t="shared" si="89"/>
        <v>7.5741345525794266</v>
      </c>
      <c r="L469" s="29">
        <f t="shared" si="89"/>
        <v>1.976643732790121</v>
      </c>
      <c r="M469" s="29" t="str">
        <f t="shared" si="89"/>
        <v xml:space="preserve"> </v>
      </c>
      <c r="N469" s="29">
        <f t="shared" si="89"/>
        <v>2.6794623124925554</v>
      </c>
      <c r="O469" s="29">
        <f t="shared" si="87"/>
        <v>0.66248673087952004</v>
      </c>
    </row>
    <row r="470" spans="1:15" x14ac:dyDescent="0.2">
      <c r="B470" s="67" t="s">
        <v>615</v>
      </c>
      <c r="D470" s="29">
        <f t="shared" si="89"/>
        <v>0.40951183962699628</v>
      </c>
      <c r="E470" s="29">
        <f t="shared" si="89"/>
        <v>0.29303004839359215</v>
      </c>
      <c r="F470" s="29">
        <f t="shared" si="89"/>
        <v>1.0151692701785993</v>
      </c>
      <c r="G470" s="65">
        <f t="shared" si="89"/>
        <v>0.60890316118199228</v>
      </c>
      <c r="H470" s="29">
        <f t="shared" si="89"/>
        <v>0.39342628988468747</v>
      </c>
      <c r="I470" s="29">
        <f t="shared" si="89"/>
        <v>0.28035600865150428</v>
      </c>
      <c r="J470" s="29">
        <f t="shared" si="89"/>
        <v>0.99295694504049814</v>
      </c>
      <c r="K470" s="65">
        <f t="shared" si="89"/>
        <v>1.0121350744406434</v>
      </c>
      <c r="L470" s="29">
        <f t="shared" si="89"/>
        <v>0.4046792296051786</v>
      </c>
      <c r="M470" s="29">
        <f t="shared" si="89"/>
        <v>0.283325607203333</v>
      </c>
      <c r="N470" s="29">
        <f t="shared" si="89"/>
        <v>1.0280524282196739</v>
      </c>
      <c r="O470" s="29">
        <f t="shared" si="87"/>
        <v>1.9092096847912539</v>
      </c>
    </row>
    <row r="471" spans="1:15" x14ac:dyDescent="0.2">
      <c r="B471" s="67" t="s">
        <v>616</v>
      </c>
      <c r="D471" s="29">
        <f t="shared" ref="D471:N473" si="90">IF(D117&lt;&gt;0,D235/D117," ")</f>
        <v>142.28846153834166</v>
      </c>
      <c r="E471" s="29" t="str">
        <f t="shared" si="90"/>
        <v xml:space="preserve"> </v>
      </c>
      <c r="F471" s="29">
        <f t="shared" si="90"/>
        <v>77.482758620689651</v>
      </c>
      <c r="G471" s="65">
        <f t="shared" si="90"/>
        <v>224.00000000042706</v>
      </c>
      <c r="H471" s="29">
        <f t="shared" si="90"/>
        <v>33.040816326421862</v>
      </c>
      <c r="I471" s="29" t="str">
        <f t="shared" si="90"/>
        <v xml:space="preserve"> </v>
      </c>
      <c r="J471" s="29">
        <f t="shared" si="90"/>
        <v>43.729729729729726</v>
      </c>
      <c r="K471" s="65">
        <f t="shared" si="90"/>
        <v>8.3333333334596527E-2</v>
      </c>
      <c r="L471" s="29">
        <f t="shared" si="90"/>
        <v>6.855296312514553</v>
      </c>
      <c r="M471" s="29" t="str">
        <f t="shared" si="90"/>
        <v xml:space="preserve"> </v>
      </c>
      <c r="N471" s="29">
        <f t="shared" si="90"/>
        <v>28.443732334026016</v>
      </c>
      <c r="O471" s="29">
        <f t="shared" si="87"/>
        <v>0.36983287991804753</v>
      </c>
    </row>
    <row r="472" spans="1:15" x14ac:dyDescent="0.2">
      <c r="B472" s="67" t="s">
        <v>617</v>
      </c>
      <c r="D472" s="29">
        <f t="shared" si="90"/>
        <v>0.71705913943218014</v>
      </c>
      <c r="E472" s="29">
        <f t="shared" si="90"/>
        <v>0.71609884941049207</v>
      </c>
      <c r="F472" s="29">
        <f t="shared" si="90"/>
        <v>0.73183067468575203</v>
      </c>
      <c r="G472" s="65">
        <f t="shared" si="90"/>
        <v>0.41540716516408094</v>
      </c>
      <c r="H472" s="29">
        <f t="shared" si="90"/>
        <v>0.75175140974614318</v>
      </c>
      <c r="I472" s="29">
        <f t="shared" si="90"/>
        <v>0.75661458699790263</v>
      </c>
      <c r="J472" s="29">
        <f t="shared" si="90"/>
        <v>0.74832930588042534</v>
      </c>
      <c r="K472" s="65">
        <f t="shared" si="90"/>
        <v>0.26805716220411235</v>
      </c>
      <c r="L472" s="29">
        <f t="shared" si="90"/>
        <v>0.86203097527564498</v>
      </c>
      <c r="M472" s="29">
        <f t="shared" si="90"/>
        <v>0.91351122407543783</v>
      </c>
      <c r="N472" s="29">
        <f t="shared" si="90"/>
        <v>0.69072111553122539</v>
      </c>
      <c r="O472" s="29">
        <f t="shared" si="87"/>
        <v>0.39502392470242853</v>
      </c>
    </row>
    <row r="473" spans="1:15" x14ac:dyDescent="0.2">
      <c r="B473" s="67" t="s">
        <v>408</v>
      </c>
      <c r="D473" s="29">
        <f t="shared" si="90"/>
        <v>0.51266979783362954</v>
      </c>
      <c r="E473" s="29">
        <f t="shared" si="90"/>
        <v>0.43011787896863957</v>
      </c>
      <c r="F473" s="29">
        <f t="shared" si="90"/>
        <v>0.91584398697877389</v>
      </c>
      <c r="G473" s="65">
        <f t="shared" si="90"/>
        <v>0.54337330463097844</v>
      </c>
      <c r="H473" s="29">
        <f t="shared" si="90"/>
        <v>0.51058662422018408</v>
      </c>
      <c r="I473" s="29">
        <f t="shared" si="90"/>
        <v>0.43015558832395151</v>
      </c>
      <c r="J473" s="29">
        <f t="shared" si="90"/>
        <v>0.90937526814802494</v>
      </c>
      <c r="K473" s="65">
        <f t="shared" si="90"/>
        <v>0.64994213511924537</v>
      </c>
      <c r="L473" s="29">
        <f t="shared" si="90"/>
        <v>0.5416507963770093</v>
      </c>
      <c r="M473" s="29">
        <f t="shared" si="90"/>
        <v>0.46032254023537655</v>
      </c>
      <c r="N473" s="29">
        <f t="shared" si="90"/>
        <v>0.90952019339032752</v>
      </c>
      <c r="O473" s="29">
        <f t="shared" si="87"/>
        <v>1.195131726752563</v>
      </c>
    </row>
    <row r="475" spans="1:15" x14ac:dyDescent="0.2">
      <c r="A475" s="27" t="s">
        <v>674</v>
      </c>
    </row>
    <row r="476" spans="1:15" x14ac:dyDescent="0.2">
      <c r="A476" t="s">
        <v>677</v>
      </c>
    </row>
    <row r="477" spans="1:15" x14ac:dyDescent="0.2">
      <c r="A477" t="s">
        <v>678</v>
      </c>
      <c r="B477" s="67"/>
    </row>
  </sheetData>
  <mergeCells count="3">
    <mergeCell ref="D1:G1"/>
    <mergeCell ref="H1:K1"/>
    <mergeCell ref="L1:O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2.75" x14ac:dyDescent="0.2"/>
  <cols>
    <col min="1" max="13" width="9.140625" style="2"/>
    <col min="14" max="14" width="11" style="2" customWidth="1"/>
    <col min="15" max="16384" width="9.140625" style="2"/>
  </cols>
  <sheetData>
    <row r="1" spans="1:14" x14ac:dyDescent="0.2">
      <c r="A1" s="11" t="s">
        <v>620</v>
      </c>
      <c r="B1" s="102" t="s">
        <v>31</v>
      </c>
      <c r="C1" s="102"/>
      <c r="D1" s="103"/>
      <c r="E1" s="102" t="s">
        <v>622</v>
      </c>
      <c r="F1" s="102"/>
      <c r="G1" s="103"/>
      <c r="H1" s="102" t="s">
        <v>34</v>
      </c>
      <c r="I1" s="102"/>
      <c r="J1" s="103"/>
      <c r="K1" s="102" t="s">
        <v>94</v>
      </c>
      <c r="L1" s="103"/>
      <c r="M1" s="1" t="s">
        <v>73</v>
      </c>
      <c r="N1" s="1" t="s">
        <v>95</v>
      </c>
    </row>
    <row r="2" spans="1:14" s="3" customFormat="1" x14ac:dyDescent="0.2">
      <c r="A2" s="15" t="s">
        <v>621</v>
      </c>
      <c r="B2" s="3" t="s">
        <v>29</v>
      </c>
      <c r="C2" s="3" t="s">
        <v>30</v>
      </c>
      <c r="D2" s="75" t="s">
        <v>32</v>
      </c>
      <c r="E2" s="3" t="s">
        <v>29</v>
      </c>
      <c r="F2" s="3" t="s">
        <v>30</v>
      </c>
      <c r="G2" s="75" t="s">
        <v>32</v>
      </c>
      <c r="H2" s="3" t="s">
        <v>29</v>
      </c>
      <c r="I2" s="3" t="s">
        <v>30</v>
      </c>
      <c r="J2" s="75" t="s">
        <v>32</v>
      </c>
      <c r="K2" s="1" t="s">
        <v>31</v>
      </c>
      <c r="L2" s="73" t="s">
        <v>33</v>
      </c>
      <c r="M2" s="1" t="s">
        <v>74</v>
      </c>
      <c r="N2" s="1" t="s">
        <v>96</v>
      </c>
    </row>
    <row r="3" spans="1:14" s="3" customFormat="1" x14ac:dyDescent="0.2">
      <c r="A3" s="35" t="s">
        <v>637</v>
      </c>
      <c r="D3" s="75"/>
      <c r="G3" s="75"/>
      <c r="J3" s="75"/>
      <c r="K3" s="1"/>
      <c r="L3" s="73"/>
      <c r="M3" s="1"/>
      <c r="N3" s="1"/>
    </row>
    <row r="4" spans="1:14" x14ac:dyDescent="0.2">
      <c r="A4" s="4" t="s">
        <v>26</v>
      </c>
      <c r="B4" s="5"/>
      <c r="C4" s="5"/>
      <c r="D4" s="78"/>
      <c r="E4" s="6">
        <v>19131.699999999997</v>
      </c>
      <c r="F4" s="6">
        <v>13634.7</v>
      </c>
      <c r="G4" s="78">
        <f>F4-E4</f>
        <v>-5496.9999999999964</v>
      </c>
      <c r="J4" s="76"/>
      <c r="L4" s="74">
        <f t="shared" ref="L4:L5" si="0">F4/E4</f>
        <v>0.71267582075821823</v>
      </c>
      <c r="M4" s="36">
        <v>0.53759264471338775</v>
      </c>
      <c r="N4" s="85">
        <v>237923734</v>
      </c>
    </row>
    <row r="5" spans="1:14" x14ac:dyDescent="0.2">
      <c r="A5" s="4" t="s">
        <v>28</v>
      </c>
      <c r="B5" s="5"/>
      <c r="C5" s="5"/>
      <c r="D5" s="78"/>
      <c r="E5" s="6">
        <v>17301.7</v>
      </c>
      <c r="F5" s="6">
        <v>12391.7</v>
      </c>
      <c r="G5" s="78">
        <f t="shared" ref="G5:G32" si="1">F5-E5</f>
        <v>-4910</v>
      </c>
      <c r="J5" s="76"/>
      <c r="L5" s="74">
        <f t="shared" si="0"/>
        <v>0.71621285769606458</v>
      </c>
      <c r="M5" s="36">
        <v>0.54843793976920907</v>
      </c>
      <c r="N5" s="85">
        <v>240132831</v>
      </c>
    </row>
    <row r="6" spans="1:14" x14ac:dyDescent="0.2">
      <c r="A6" s="4" t="s">
        <v>0</v>
      </c>
      <c r="B6" s="6">
        <v>406241</v>
      </c>
      <c r="C6" s="6">
        <v>254121.90000000002</v>
      </c>
      <c r="D6" s="78">
        <f>C6-B6</f>
        <v>-152119.09999999998</v>
      </c>
      <c r="E6" s="6">
        <v>20270.8</v>
      </c>
      <c r="F6" s="6">
        <v>14582.300000000001</v>
      </c>
      <c r="G6" s="78">
        <f t="shared" si="1"/>
        <v>-5688.4999999999982</v>
      </c>
      <c r="H6" s="7">
        <f>E6/B6*100</f>
        <v>4.9898459288944244</v>
      </c>
      <c r="I6" s="7">
        <f t="shared" ref="I6:J6" si="2">F6/C6*100</f>
        <v>5.7383090556146481</v>
      </c>
      <c r="J6" s="77">
        <f t="shared" si="2"/>
        <v>3.7395041122383703</v>
      </c>
      <c r="K6" s="19">
        <f>C6/B6</f>
        <v>0.62554468899003302</v>
      </c>
      <c r="L6" s="74">
        <f>F6/E6</f>
        <v>0.71937466700870223</v>
      </c>
      <c r="M6" s="36">
        <v>0.56242611877286797</v>
      </c>
      <c r="N6" s="85">
        <v>242288936</v>
      </c>
    </row>
    <row r="7" spans="1:14" x14ac:dyDescent="0.2">
      <c r="A7" s="4" t="s">
        <v>1</v>
      </c>
      <c r="B7" s="6">
        <v>440952.30000000005</v>
      </c>
      <c r="C7" s="6">
        <v>322426.39999999997</v>
      </c>
      <c r="D7" s="78">
        <f t="shared" ref="D7:D32" si="3">C7-B7</f>
        <v>-118525.90000000008</v>
      </c>
      <c r="E7" s="6">
        <v>23259.799999999996</v>
      </c>
      <c r="F7" s="6">
        <v>20628.500000000004</v>
      </c>
      <c r="G7" s="78">
        <f t="shared" si="1"/>
        <v>-2631.299999999992</v>
      </c>
      <c r="H7" s="7">
        <f t="shared" ref="H7:H31" si="4">E7/B7*100</f>
        <v>5.2749016163426274</v>
      </c>
      <c r="I7" s="7">
        <f t="shared" ref="I7:I31" si="5">F7/C7*100</f>
        <v>6.39789421709885</v>
      </c>
      <c r="J7" s="77">
        <f t="shared" ref="J7:J31" si="6">G7/D7*100</f>
        <v>2.2200211093102777</v>
      </c>
      <c r="K7" s="19">
        <f t="shared" ref="K7:K31" si="7">C7/B7</f>
        <v>0.73120471307213941</v>
      </c>
      <c r="L7" s="74">
        <f t="shared" ref="L7:L31" si="8">F7/E7</f>
        <v>0.88687348988383419</v>
      </c>
      <c r="M7" s="36">
        <v>0.58211839759827377</v>
      </c>
      <c r="N7" s="85">
        <v>244499004</v>
      </c>
    </row>
    <row r="8" spans="1:14" x14ac:dyDescent="0.2">
      <c r="A8" s="4" t="s">
        <v>2</v>
      </c>
      <c r="B8" s="6">
        <v>473210.89999999997</v>
      </c>
      <c r="C8" s="6">
        <v>363811.50000000006</v>
      </c>
      <c r="D8" s="78">
        <f t="shared" si="3"/>
        <v>-109399.39999999991</v>
      </c>
      <c r="E8" s="6">
        <v>27162.1</v>
      </c>
      <c r="F8" s="6">
        <v>24982</v>
      </c>
      <c r="G8" s="78">
        <f t="shared" si="1"/>
        <v>-2180.0999999999985</v>
      </c>
      <c r="H8" s="7">
        <f t="shared" si="4"/>
        <v>5.7399565394626375</v>
      </c>
      <c r="I8" s="7">
        <f t="shared" si="5"/>
        <v>6.8667428049965427</v>
      </c>
      <c r="J8" s="77">
        <f t="shared" si="6"/>
        <v>1.9927897227955551</v>
      </c>
      <c r="K8" s="19">
        <f t="shared" si="7"/>
        <v>0.76881470819881803</v>
      </c>
      <c r="L8" s="74">
        <f t="shared" si="8"/>
        <v>0.91973742825481097</v>
      </c>
      <c r="M8" s="36">
        <v>0.60474716202270373</v>
      </c>
      <c r="N8" s="85">
        <v>246819222</v>
      </c>
    </row>
    <row r="9" spans="1:14" x14ac:dyDescent="0.2">
      <c r="A9" s="4" t="s">
        <v>3</v>
      </c>
      <c r="B9" s="6">
        <v>495310.6</v>
      </c>
      <c r="C9" s="6">
        <v>393592.2</v>
      </c>
      <c r="D9" s="78">
        <f t="shared" si="3"/>
        <v>-101718.39999999997</v>
      </c>
      <c r="E9" s="6">
        <v>30156.800000000003</v>
      </c>
      <c r="F9" s="6">
        <v>28279.000000000004</v>
      </c>
      <c r="G9" s="78">
        <f t="shared" si="1"/>
        <v>-1877.7999999999993</v>
      </c>
      <c r="H9" s="7">
        <f t="shared" si="4"/>
        <v>6.088462471830808</v>
      </c>
      <c r="I9" s="7">
        <f t="shared" si="5"/>
        <v>7.1848476672047887</v>
      </c>
      <c r="J9" s="77">
        <f t="shared" si="6"/>
        <v>1.8460770126152202</v>
      </c>
      <c r="K9" s="19">
        <f t="shared" si="7"/>
        <v>0.79463714283522302</v>
      </c>
      <c r="L9" s="74">
        <f t="shared" si="8"/>
        <v>0.93773212011884555</v>
      </c>
      <c r="M9" s="36">
        <v>0.62712261938268132</v>
      </c>
      <c r="N9" s="85">
        <v>249622814</v>
      </c>
    </row>
    <row r="10" spans="1:14" x14ac:dyDescent="0.2">
      <c r="A10" s="4" t="s">
        <v>4</v>
      </c>
      <c r="B10" s="6">
        <v>488453.10000000009</v>
      </c>
      <c r="C10" s="6">
        <v>421729.99999999994</v>
      </c>
      <c r="D10" s="78">
        <f t="shared" si="3"/>
        <v>-66723.100000000151</v>
      </c>
      <c r="E10" s="6">
        <v>31129.600000000002</v>
      </c>
      <c r="F10" s="6">
        <v>33277.200000000004</v>
      </c>
      <c r="G10" s="78">
        <f t="shared" si="1"/>
        <v>2147.6000000000022</v>
      </c>
      <c r="H10" s="7">
        <f t="shared" si="4"/>
        <v>6.3730990754281205</v>
      </c>
      <c r="I10" s="7">
        <f t="shared" si="5"/>
        <v>7.8906409314016104</v>
      </c>
      <c r="J10" s="77">
        <f t="shared" si="6"/>
        <v>-3.218675391281276</v>
      </c>
      <c r="K10" s="19">
        <f t="shared" si="7"/>
        <v>0.86339916769900704</v>
      </c>
      <c r="L10" s="74">
        <f t="shared" si="8"/>
        <v>1.0689890008223686</v>
      </c>
      <c r="M10" s="36">
        <v>0.64798761609907118</v>
      </c>
      <c r="N10" s="85">
        <v>252980941</v>
      </c>
    </row>
    <row r="11" spans="1:14" x14ac:dyDescent="0.2">
      <c r="A11" s="4" t="s">
        <v>5</v>
      </c>
      <c r="B11" s="6">
        <v>532661.69999999995</v>
      </c>
      <c r="C11" s="6">
        <v>448164.49999999994</v>
      </c>
      <c r="D11" s="78">
        <f t="shared" si="3"/>
        <v>-84497.200000000012</v>
      </c>
      <c r="E11" s="6">
        <v>35211.100000000006</v>
      </c>
      <c r="F11" s="6">
        <v>40592.300000000003</v>
      </c>
      <c r="G11" s="78">
        <f t="shared" si="1"/>
        <v>5381.1999999999971</v>
      </c>
      <c r="H11" s="7">
        <f t="shared" si="4"/>
        <v>6.6104058166750139</v>
      </c>
      <c r="I11" s="7">
        <f t="shared" si="5"/>
        <v>9.0574554655712376</v>
      </c>
      <c r="J11" s="77">
        <f t="shared" si="6"/>
        <v>-6.3684950507235705</v>
      </c>
      <c r="K11" s="19">
        <f t="shared" si="7"/>
        <v>0.84136798271773616</v>
      </c>
      <c r="L11" s="74">
        <f t="shared" si="8"/>
        <v>1.1528268074556034</v>
      </c>
      <c r="M11" s="36">
        <v>0.66276386152547151</v>
      </c>
      <c r="N11" s="85">
        <v>256514224</v>
      </c>
    </row>
    <row r="12" spans="1:14" x14ac:dyDescent="0.2">
      <c r="A12" s="4" t="s">
        <v>6</v>
      </c>
      <c r="B12" s="6">
        <v>580656.19999999984</v>
      </c>
      <c r="C12" s="6">
        <v>465089.89999999997</v>
      </c>
      <c r="D12" s="78">
        <f t="shared" si="3"/>
        <v>-115566.29999999987</v>
      </c>
      <c r="E12" s="6">
        <v>39917.5</v>
      </c>
      <c r="F12" s="6">
        <v>41580.799999999996</v>
      </c>
      <c r="G12" s="78">
        <f t="shared" si="1"/>
        <v>1663.2999999999956</v>
      </c>
      <c r="H12" s="7">
        <f t="shared" si="4"/>
        <v>6.8745498627242787</v>
      </c>
      <c r="I12" s="7">
        <f t="shared" si="5"/>
        <v>8.9403790535980239</v>
      </c>
      <c r="J12" s="77">
        <f t="shared" si="6"/>
        <v>-1.439260407229441</v>
      </c>
      <c r="K12" s="19">
        <f t="shared" si="7"/>
        <v>0.80097293372567124</v>
      </c>
      <c r="L12" s="74">
        <f t="shared" si="8"/>
        <v>1.0416684411598922</v>
      </c>
      <c r="M12" s="36">
        <v>0.67853457172342624</v>
      </c>
      <c r="N12" s="85">
        <v>259918588</v>
      </c>
    </row>
    <row r="13" spans="1:14" x14ac:dyDescent="0.2">
      <c r="A13" s="4" t="s">
        <v>7</v>
      </c>
      <c r="B13" s="6">
        <v>663251.80000000016</v>
      </c>
      <c r="C13" s="6">
        <v>512625.09999999992</v>
      </c>
      <c r="D13" s="78">
        <f t="shared" si="3"/>
        <v>-150626.70000000024</v>
      </c>
      <c r="E13" s="6">
        <v>49493.700000000004</v>
      </c>
      <c r="F13" s="6">
        <v>50843.499999999993</v>
      </c>
      <c r="G13" s="78">
        <f t="shared" si="1"/>
        <v>1349.7999999999884</v>
      </c>
      <c r="H13" s="7">
        <f t="shared" si="4"/>
        <v>7.4622790318850232</v>
      </c>
      <c r="I13" s="7">
        <f t="shared" si="5"/>
        <v>9.918261903289558</v>
      </c>
      <c r="J13" s="77">
        <f t="shared" si="6"/>
        <v>-0.89612266616740999</v>
      </c>
      <c r="K13" s="19">
        <f t="shared" si="7"/>
        <v>0.77289665855411138</v>
      </c>
      <c r="L13" s="74">
        <f t="shared" si="8"/>
        <v>1.0272721578705974</v>
      </c>
      <c r="M13" s="36">
        <v>0.69298245614035081</v>
      </c>
      <c r="N13" s="85">
        <v>263125821</v>
      </c>
    </row>
    <row r="14" spans="1:14" x14ac:dyDescent="0.2">
      <c r="A14" s="4" t="s">
        <v>8</v>
      </c>
      <c r="B14" s="6">
        <v>743545</v>
      </c>
      <c r="C14" s="6">
        <v>584740.39999999991</v>
      </c>
      <c r="D14" s="78">
        <f t="shared" si="3"/>
        <v>-158804.60000000009</v>
      </c>
      <c r="E14" s="6">
        <v>62100.399999999994</v>
      </c>
      <c r="F14" s="6">
        <v>46292.100000000006</v>
      </c>
      <c r="G14" s="78">
        <f t="shared" si="1"/>
        <v>-15808.299999999988</v>
      </c>
      <c r="H14" s="7">
        <f t="shared" si="4"/>
        <v>8.3519356595767569</v>
      </c>
      <c r="I14" s="7">
        <f t="shared" si="5"/>
        <v>7.91669260410261</v>
      </c>
      <c r="J14" s="77">
        <f t="shared" si="6"/>
        <v>9.9545605102119072</v>
      </c>
      <c r="K14" s="19">
        <f t="shared" si="7"/>
        <v>0.78642234162021118</v>
      </c>
      <c r="L14" s="74">
        <f t="shared" si="8"/>
        <v>0.74543964290085107</v>
      </c>
      <c r="M14" s="36">
        <v>0.70743972230040342</v>
      </c>
      <c r="N14" s="85">
        <v>266278393</v>
      </c>
    </row>
    <row r="15" spans="1:14" x14ac:dyDescent="0.2">
      <c r="A15" s="4" t="s">
        <v>9</v>
      </c>
      <c r="B15" s="6">
        <v>795286.60000000009</v>
      </c>
      <c r="C15" s="6">
        <v>625073.29999999993</v>
      </c>
      <c r="D15" s="78">
        <f t="shared" si="3"/>
        <v>-170213.30000000016</v>
      </c>
      <c r="E15" s="6">
        <v>74297.2</v>
      </c>
      <c r="F15" s="6">
        <v>56791.6</v>
      </c>
      <c r="G15" s="78">
        <f t="shared" si="1"/>
        <v>-17505.599999999999</v>
      </c>
      <c r="H15" s="7">
        <f t="shared" si="4"/>
        <v>9.3421918588845809</v>
      </c>
      <c r="I15" s="7">
        <f t="shared" si="5"/>
        <v>9.0855904419529683</v>
      </c>
      <c r="J15" s="77">
        <f t="shared" si="6"/>
        <v>10.284507732356978</v>
      </c>
      <c r="K15" s="19">
        <f t="shared" si="7"/>
        <v>0.78597237775664752</v>
      </c>
      <c r="L15" s="74">
        <f t="shared" si="8"/>
        <v>0.76438412214726803</v>
      </c>
      <c r="M15" s="36">
        <v>0.72035838258748475</v>
      </c>
      <c r="N15" s="85">
        <v>269394284</v>
      </c>
    </row>
    <row r="16" spans="1:14" x14ac:dyDescent="0.2">
      <c r="A16" s="4" t="s">
        <v>10</v>
      </c>
      <c r="B16" s="6">
        <v>869703.00000000023</v>
      </c>
      <c r="C16" s="6">
        <v>689180</v>
      </c>
      <c r="D16" s="78">
        <f t="shared" si="3"/>
        <v>-180523.00000000023</v>
      </c>
      <c r="E16" s="6">
        <v>85937.599999999991</v>
      </c>
      <c r="F16" s="6">
        <v>71388.5</v>
      </c>
      <c r="G16" s="78">
        <f t="shared" si="1"/>
        <v>-14549.099999999991</v>
      </c>
      <c r="H16" s="7">
        <f t="shared" si="4"/>
        <v>9.8812583146200446</v>
      </c>
      <c r="I16" s="7">
        <f t="shared" si="5"/>
        <v>10.358469485475492</v>
      </c>
      <c r="J16" s="77">
        <f t="shared" si="6"/>
        <v>8.0594162516687469</v>
      </c>
      <c r="K16" s="19">
        <f t="shared" si="7"/>
        <v>0.7924314392384525</v>
      </c>
      <c r="L16" s="74">
        <f t="shared" si="8"/>
        <v>0.83070157881998108</v>
      </c>
      <c r="M16" s="36">
        <v>0.73267661131438222</v>
      </c>
      <c r="N16" s="85">
        <v>272646925</v>
      </c>
    </row>
    <row r="17" spans="1:14" x14ac:dyDescent="0.2">
      <c r="A17" s="4" t="s">
        <v>11</v>
      </c>
      <c r="B17" s="6">
        <v>911896.70000000042</v>
      </c>
      <c r="C17" s="6">
        <v>682138.49999999988</v>
      </c>
      <c r="D17" s="78">
        <f t="shared" si="3"/>
        <v>-229758.20000000054</v>
      </c>
      <c r="E17" s="6">
        <v>94629.000000000015</v>
      </c>
      <c r="F17" s="6">
        <v>78772.600000000006</v>
      </c>
      <c r="G17" s="78">
        <f t="shared" si="1"/>
        <v>-15856.400000000009</v>
      </c>
      <c r="H17" s="7">
        <f t="shared" si="4"/>
        <v>10.377162237784168</v>
      </c>
      <c r="I17" s="7">
        <f t="shared" si="5"/>
        <v>11.547889468194512</v>
      </c>
      <c r="J17" s="77">
        <f t="shared" si="6"/>
        <v>6.9013423677587875</v>
      </c>
      <c r="K17" s="19">
        <f t="shared" si="7"/>
        <v>0.74804361064142411</v>
      </c>
      <c r="L17" s="74">
        <f t="shared" si="8"/>
        <v>0.83243614536769905</v>
      </c>
      <c r="M17" s="36">
        <v>0.74063232948681867</v>
      </c>
      <c r="N17" s="85">
        <v>275854104</v>
      </c>
    </row>
    <row r="18" spans="1:14" x14ac:dyDescent="0.2">
      <c r="A18" s="4" t="s">
        <v>12</v>
      </c>
      <c r="B18" s="6">
        <v>1024615.5000000001</v>
      </c>
      <c r="C18" s="6">
        <v>695796.7</v>
      </c>
      <c r="D18" s="78">
        <f t="shared" si="3"/>
        <v>-328818.80000000016</v>
      </c>
      <c r="E18" s="6">
        <v>109720.49999999999</v>
      </c>
      <c r="F18" s="6">
        <v>86908.9</v>
      </c>
      <c r="G18" s="78">
        <f t="shared" si="1"/>
        <v>-22811.599999999991</v>
      </c>
      <c r="H18" s="7">
        <f t="shared" si="4"/>
        <v>10.708456001299997</v>
      </c>
      <c r="I18" s="7">
        <f t="shared" si="5"/>
        <v>12.49055938322214</v>
      </c>
      <c r="J18" s="77">
        <f t="shared" si="6"/>
        <v>6.9374378837219712</v>
      </c>
      <c r="K18" s="19">
        <f t="shared" si="7"/>
        <v>0.6790807868903016</v>
      </c>
      <c r="L18" s="74">
        <f t="shared" si="8"/>
        <v>0.79209354678478505</v>
      </c>
      <c r="M18" s="36">
        <v>0.75120555399193167</v>
      </c>
      <c r="N18" s="85">
        <v>279040168</v>
      </c>
    </row>
    <row r="19" spans="1:14" x14ac:dyDescent="0.2">
      <c r="A19" s="4" t="s">
        <v>13</v>
      </c>
      <c r="B19" s="6">
        <v>1218022.6000000001</v>
      </c>
      <c r="C19" s="6">
        <v>781917.99999999977</v>
      </c>
      <c r="D19" s="78">
        <f t="shared" si="3"/>
        <v>-436104.60000000033</v>
      </c>
      <c r="E19" s="6">
        <v>135926.29999999999</v>
      </c>
      <c r="F19" s="6">
        <v>111349</v>
      </c>
      <c r="G19" s="78">
        <f t="shared" si="1"/>
        <v>-24577.299999999988</v>
      </c>
      <c r="H19" s="7">
        <f t="shared" si="4"/>
        <v>11.159587679243387</v>
      </c>
      <c r="I19" s="7">
        <f t="shared" si="5"/>
        <v>14.240495806465644</v>
      </c>
      <c r="J19" s="77">
        <f t="shared" si="6"/>
        <v>5.6356433754654205</v>
      </c>
      <c r="K19" s="19">
        <f t="shared" si="7"/>
        <v>0.64195688979826782</v>
      </c>
      <c r="L19" s="74">
        <f t="shared" si="8"/>
        <v>0.81918657390070948</v>
      </c>
      <c r="M19" s="36">
        <v>0.76828032648466082</v>
      </c>
      <c r="N19" s="85">
        <v>282162411</v>
      </c>
    </row>
    <row r="20" spans="1:14" x14ac:dyDescent="0.2">
      <c r="A20" s="4" t="s">
        <v>14</v>
      </c>
      <c r="B20" s="6">
        <v>1140998.1000000001</v>
      </c>
      <c r="C20" s="6">
        <v>729100.60000000009</v>
      </c>
      <c r="D20" s="78">
        <f t="shared" si="3"/>
        <v>-411897.5</v>
      </c>
      <c r="E20" s="6">
        <v>131337.9</v>
      </c>
      <c r="F20" s="6">
        <v>101296.49999999999</v>
      </c>
      <c r="G20" s="78">
        <f t="shared" si="1"/>
        <v>-30041.400000000009</v>
      </c>
      <c r="H20" s="7">
        <f t="shared" si="4"/>
        <v>11.510790421123399</v>
      </c>
      <c r="I20" s="7">
        <f t="shared" si="5"/>
        <v>13.89335024549424</v>
      </c>
      <c r="J20" s="77">
        <f t="shared" si="6"/>
        <v>7.2934164446251826</v>
      </c>
      <c r="K20" s="19">
        <f t="shared" si="7"/>
        <v>0.63900246634941815</v>
      </c>
      <c r="L20" s="74">
        <f t="shared" si="8"/>
        <v>0.77126632906419235</v>
      </c>
      <c r="M20" s="36">
        <v>0.78587109484942308</v>
      </c>
      <c r="N20" s="85">
        <v>284968955</v>
      </c>
    </row>
    <row r="21" spans="1:14" x14ac:dyDescent="0.2">
      <c r="A21" s="4" t="s">
        <v>15</v>
      </c>
      <c r="B21" s="6">
        <v>1161366.4000000004</v>
      </c>
      <c r="C21" s="6">
        <v>693101.39999999991</v>
      </c>
      <c r="D21" s="78">
        <f t="shared" si="3"/>
        <v>-468265.00000000047</v>
      </c>
      <c r="E21" s="6">
        <v>134616</v>
      </c>
      <c r="F21" s="6">
        <v>97470.099999999991</v>
      </c>
      <c r="G21" s="78">
        <f t="shared" si="1"/>
        <v>-37145.900000000009</v>
      </c>
      <c r="H21" s="7">
        <f t="shared" si="4"/>
        <v>11.591173982646644</v>
      </c>
      <c r="I21" s="7">
        <f t="shared" si="5"/>
        <v>14.062891807749919</v>
      </c>
      <c r="J21" s="77">
        <f t="shared" si="6"/>
        <v>7.9326663320982718</v>
      </c>
      <c r="K21" s="19">
        <f t="shared" si="7"/>
        <v>0.59679821975218128</v>
      </c>
      <c r="L21" s="74">
        <f t="shared" si="8"/>
        <v>0.72406029001010275</v>
      </c>
      <c r="M21" s="36">
        <v>0.7979547799981237</v>
      </c>
      <c r="N21" s="85">
        <v>287625193</v>
      </c>
    </row>
    <row r="22" spans="1:14" x14ac:dyDescent="0.2">
      <c r="A22" s="4" t="s">
        <v>16</v>
      </c>
      <c r="B22" s="6">
        <v>1257121.2506500001</v>
      </c>
      <c r="C22" s="6">
        <v>724770.98267599987</v>
      </c>
      <c r="D22" s="78">
        <f t="shared" si="3"/>
        <v>-532350.26797400019</v>
      </c>
      <c r="E22" s="6">
        <v>138059.99066799998</v>
      </c>
      <c r="F22" s="6">
        <v>97411.793346999999</v>
      </c>
      <c r="G22" s="78">
        <f t="shared" si="1"/>
        <v>-40648.197320999985</v>
      </c>
      <c r="H22" s="7">
        <f t="shared" si="4"/>
        <v>10.982233463686613</v>
      </c>
      <c r="I22" s="7">
        <f t="shared" si="5"/>
        <v>13.440355046684694</v>
      </c>
      <c r="J22" s="77">
        <f t="shared" si="6"/>
        <v>7.6356113195354363</v>
      </c>
      <c r="K22" s="19">
        <f t="shared" si="7"/>
        <v>0.57653228143367541</v>
      </c>
      <c r="L22" s="74">
        <f t="shared" si="8"/>
        <v>0.70557583609614449</v>
      </c>
      <c r="M22" s="36">
        <v>0.81390374331550808</v>
      </c>
      <c r="N22" s="85">
        <v>290107933</v>
      </c>
    </row>
    <row r="23" spans="1:14" x14ac:dyDescent="0.2">
      <c r="A23" s="4" t="s">
        <v>17</v>
      </c>
      <c r="B23" s="6">
        <v>1469705</v>
      </c>
      <c r="C23" s="6">
        <v>814874.6536549998</v>
      </c>
      <c r="D23" s="78">
        <f t="shared" si="3"/>
        <v>-654830.3463450002</v>
      </c>
      <c r="E23" s="6">
        <v>155901.52087899999</v>
      </c>
      <c r="F23" s="6">
        <v>110731.28487000002</v>
      </c>
      <c r="G23" s="78">
        <f t="shared" si="1"/>
        <v>-45170.236008999971</v>
      </c>
      <c r="H23" s="7">
        <f t="shared" si="4"/>
        <v>10.607674389010038</v>
      </c>
      <c r="I23" s="7">
        <f t="shared" si="5"/>
        <v>13.588750659175766</v>
      </c>
      <c r="J23" s="77">
        <f t="shared" si="6"/>
        <v>6.8980059126951083</v>
      </c>
      <c r="K23" s="19">
        <f t="shared" si="7"/>
        <v>0.55444776581354749</v>
      </c>
      <c r="L23" s="74">
        <f t="shared" si="8"/>
        <v>0.71026430175714583</v>
      </c>
      <c r="M23" s="36">
        <v>0.83621352847359043</v>
      </c>
      <c r="N23" s="85">
        <v>292805298</v>
      </c>
    </row>
    <row r="24" spans="1:14" x14ac:dyDescent="0.2">
      <c r="A24" s="4" t="s">
        <v>18</v>
      </c>
      <c r="B24" s="6">
        <v>1673454</v>
      </c>
      <c r="C24" s="6">
        <v>901081.81254499988</v>
      </c>
      <c r="D24" s="78">
        <f t="shared" si="3"/>
        <v>-772372.18745500012</v>
      </c>
      <c r="E24" s="6">
        <v>170108.614084</v>
      </c>
      <c r="F24" s="6">
        <v>120247.58014199998</v>
      </c>
      <c r="G24" s="78">
        <f t="shared" si="1"/>
        <v>-49861.033942000024</v>
      </c>
      <c r="H24" s="7">
        <f t="shared" si="4"/>
        <v>10.16512040868766</v>
      </c>
      <c r="I24" s="7">
        <f t="shared" si="5"/>
        <v>13.344801600464534</v>
      </c>
      <c r="J24" s="77">
        <f t="shared" si="6"/>
        <v>6.4555708700871657</v>
      </c>
      <c r="K24" s="19">
        <f t="shared" si="7"/>
        <v>0.53845627817974073</v>
      </c>
      <c r="L24" s="74">
        <f t="shared" si="8"/>
        <v>0.70688707205986323</v>
      </c>
      <c r="M24" s="36">
        <v>0.86303593207617968</v>
      </c>
      <c r="N24" s="85">
        <v>295516599</v>
      </c>
    </row>
    <row r="25" spans="1:14" x14ac:dyDescent="0.2">
      <c r="A25" s="4" t="s">
        <v>19</v>
      </c>
      <c r="B25" s="6">
        <v>1853938</v>
      </c>
      <c r="C25" s="6">
        <v>1025967.4973630001</v>
      </c>
      <c r="D25" s="78">
        <f t="shared" si="3"/>
        <v>-827970.50263699994</v>
      </c>
      <c r="E25" s="6">
        <v>198253.159036</v>
      </c>
      <c r="F25" s="6">
        <v>133721.71275399998</v>
      </c>
      <c r="G25" s="78">
        <f t="shared" si="1"/>
        <v>-64531.446282000019</v>
      </c>
      <c r="H25" s="7">
        <f t="shared" si="4"/>
        <v>10.693624006628054</v>
      </c>
      <c r="I25" s="7">
        <f t="shared" si="5"/>
        <v>13.03371823159107</v>
      </c>
      <c r="J25" s="77">
        <f t="shared" si="6"/>
        <v>7.7939305900963953</v>
      </c>
      <c r="K25" s="19">
        <f t="shared" si="7"/>
        <v>0.55339903349680519</v>
      </c>
      <c r="L25" s="74">
        <f t="shared" si="8"/>
        <v>0.67449978302599445</v>
      </c>
      <c r="M25" s="36">
        <v>0.88955811989867717</v>
      </c>
      <c r="N25" s="85">
        <v>298379912</v>
      </c>
    </row>
    <row r="26" spans="1:14" x14ac:dyDescent="0.2">
      <c r="A26" s="4" t="s">
        <v>20</v>
      </c>
      <c r="B26" s="6">
        <v>1956961</v>
      </c>
      <c r="C26" s="6">
        <v>1148198.7221909999</v>
      </c>
      <c r="D26" s="78">
        <f t="shared" si="3"/>
        <v>-808762.27780900011</v>
      </c>
      <c r="E26" s="6">
        <v>210713.96678799999</v>
      </c>
      <c r="F26" s="6">
        <v>135918.13871100001</v>
      </c>
      <c r="G26" s="78">
        <f t="shared" si="1"/>
        <v>-74795.828076999984</v>
      </c>
      <c r="H26" s="7">
        <f t="shared" si="4"/>
        <v>10.767407566527897</v>
      </c>
      <c r="I26" s="7">
        <f t="shared" si="5"/>
        <v>11.837510013217937</v>
      </c>
      <c r="J26" s="77">
        <f t="shared" si="6"/>
        <v>9.2481845567312675</v>
      </c>
      <c r="K26" s="19">
        <f t="shared" si="7"/>
        <v>0.58672539830430959</v>
      </c>
      <c r="L26" s="74">
        <f t="shared" si="8"/>
        <v>0.645036210854251</v>
      </c>
      <c r="M26" s="36">
        <v>0.91317196735153383</v>
      </c>
      <c r="N26" s="85">
        <v>301231207</v>
      </c>
    </row>
    <row r="27" spans="1:14" x14ac:dyDescent="0.2">
      <c r="A27" s="4" t="s">
        <v>21</v>
      </c>
      <c r="B27" s="6">
        <v>2103640.7109440002</v>
      </c>
      <c r="C27" s="6">
        <v>1287441.9967299998</v>
      </c>
      <c r="D27" s="78">
        <f t="shared" si="3"/>
        <v>-816198.71421400039</v>
      </c>
      <c r="E27" s="6">
        <v>215941.618934</v>
      </c>
      <c r="F27" s="6">
        <v>151220.05646300002</v>
      </c>
      <c r="G27" s="78">
        <f t="shared" si="1"/>
        <v>-64721.562470999983</v>
      </c>
      <c r="H27" s="7">
        <f t="shared" si="4"/>
        <v>10.265137854129904</v>
      </c>
      <c r="I27" s="7">
        <f t="shared" si="5"/>
        <v>11.745776263869512</v>
      </c>
      <c r="J27" s="77">
        <f t="shared" si="6"/>
        <v>7.9296329856788441</v>
      </c>
      <c r="K27" s="19">
        <f t="shared" si="7"/>
        <v>0.61200659886082232</v>
      </c>
      <c r="L27" s="74">
        <f t="shared" si="8"/>
        <v>0.70028212814880597</v>
      </c>
      <c r="M27" s="36">
        <v>0.93100666103762075</v>
      </c>
      <c r="N27" s="85">
        <v>304093966</v>
      </c>
    </row>
    <row r="28" spans="1:14" x14ac:dyDescent="0.2">
      <c r="A28" s="4" t="s">
        <v>22</v>
      </c>
      <c r="B28" s="6">
        <v>1559624.8134770002</v>
      </c>
      <c r="C28" s="6">
        <v>1056042.963028</v>
      </c>
      <c r="D28" s="78">
        <f t="shared" si="3"/>
        <v>-503581.85044900025</v>
      </c>
      <c r="E28" s="6">
        <v>176654.37258100003</v>
      </c>
      <c r="F28" s="6">
        <v>128892.137645</v>
      </c>
      <c r="G28" s="78">
        <f t="shared" si="1"/>
        <v>-47762.234936000037</v>
      </c>
      <c r="H28" s="7">
        <f t="shared" si="4"/>
        <v>11.326722366462603</v>
      </c>
      <c r="I28" s="7">
        <f t="shared" si="5"/>
        <v>12.205198288091101</v>
      </c>
      <c r="J28" s="77">
        <f t="shared" si="6"/>
        <v>9.4845028456475529</v>
      </c>
      <c r="K28" s="19">
        <f t="shared" si="7"/>
        <v>0.67711346594549005</v>
      </c>
      <c r="L28" s="74">
        <f t="shared" si="8"/>
        <v>0.72962891187932544</v>
      </c>
      <c r="M28" s="36">
        <v>0.93817431278731589</v>
      </c>
      <c r="N28" s="85">
        <v>306771529</v>
      </c>
    </row>
    <row r="29" spans="1:14" x14ac:dyDescent="0.2">
      <c r="A29" s="4" t="s">
        <v>23</v>
      </c>
      <c r="B29" s="6">
        <v>1913856.5940140004</v>
      </c>
      <c r="C29" s="6">
        <v>1278494.525839</v>
      </c>
      <c r="D29" s="78">
        <f t="shared" si="3"/>
        <v>-635362.06817500037</v>
      </c>
      <c r="E29" s="6">
        <v>229985.62300600001</v>
      </c>
      <c r="F29" s="6">
        <v>163664.64553700003</v>
      </c>
      <c r="G29" s="78">
        <f t="shared" si="1"/>
        <v>-66320.977468999976</v>
      </c>
      <c r="H29" s="7">
        <f t="shared" si="4"/>
        <v>12.016868125089921</v>
      </c>
      <c r="I29" s="7">
        <f t="shared" si="5"/>
        <v>12.801356769955403</v>
      </c>
      <c r="J29" s="77">
        <f t="shared" si="6"/>
        <v>10.438296648633566</v>
      </c>
      <c r="K29" s="19">
        <f t="shared" si="7"/>
        <v>0.66802002294099128</v>
      </c>
      <c r="L29" s="74">
        <f t="shared" si="8"/>
        <v>0.71162989841643387</v>
      </c>
      <c r="M29" s="36">
        <v>0.94953560371517021</v>
      </c>
      <c r="N29" s="98">
        <v>309326295</v>
      </c>
    </row>
    <row r="30" spans="1:14" x14ac:dyDescent="0.2">
      <c r="A30" s="4" t="s">
        <v>24</v>
      </c>
      <c r="B30" s="6">
        <v>2208055.0129919997</v>
      </c>
      <c r="C30" s="6">
        <v>1480290.2266269994</v>
      </c>
      <c r="D30" s="78">
        <f t="shared" si="3"/>
        <v>-727764.7863650003</v>
      </c>
      <c r="E30" s="6">
        <v>262873.854819</v>
      </c>
      <c r="F30" s="6">
        <v>198068.59609299997</v>
      </c>
      <c r="G30" s="78">
        <f t="shared" si="1"/>
        <v>-64805.258726000029</v>
      </c>
      <c r="H30" s="7">
        <f t="shared" si="4"/>
        <v>11.905222164858827</v>
      </c>
      <c r="I30" s="7">
        <f t="shared" si="5"/>
        <v>13.380389367585069</v>
      </c>
      <c r="J30" s="77">
        <f t="shared" si="6"/>
        <v>8.9046983228861336</v>
      </c>
      <c r="K30" s="19">
        <f t="shared" si="7"/>
        <v>0.67040459495669402</v>
      </c>
      <c r="L30" s="74">
        <f t="shared" si="8"/>
        <v>0.75347392850985029</v>
      </c>
      <c r="M30" s="36">
        <v>0.9681865090533821</v>
      </c>
      <c r="N30" s="98">
        <v>311582564</v>
      </c>
    </row>
    <row r="31" spans="1:14" x14ac:dyDescent="0.2">
      <c r="A31" s="4" t="s">
        <v>25</v>
      </c>
      <c r="B31" s="6">
        <v>2275319.8232999998</v>
      </c>
      <c r="C31" s="6">
        <v>1545708.5001159997</v>
      </c>
      <c r="D31" s="78">
        <f t="shared" si="3"/>
        <v>-729611.3231840001</v>
      </c>
      <c r="E31" s="6">
        <v>277569.82908900006</v>
      </c>
      <c r="F31" s="6">
        <v>215931.192297</v>
      </c>
      <c r="G31" s="78">
        <f t="shared" si="1"/>
        <v>-61638.636792000063</v>
      </c>
      <c r="H31" s="7">
        <f t="shared" si="4"/>
        <v>12.199156630491968</v>
      </c>
      <c r="I31" s="7">
        <f t="shared" si="5"/>
        <v>13.969722769900997</v>
      </c>
      <c r="J31" s="77">
        <f t="shared" si="6"/>
        <v>8.4481469562466565</v>
      </c>
      <c r="K31" s="19">
        <f t="shared" si="7"/>
        <v>0.67933680544047137</v>
      </c>
      <c r="L31" s="74">
        <f t="shared" si="8"/>
        <v>0.77793466604673289</v>
      </c>
      <c r="M31" s="36">
        <v>0.98510179191293734</v>
      </c>
      <c r="N31" s="98">
        <v>313873685</v>
      </c>
    </row>
    <row r="32" spans="1:14" x14ac:dyDescent="0.2">
      <c r="A32" s="86">
        <v>2013</v>
      </c>
      <c r="B32" s="6">
        <v>2267556.9</v>
      </c>
      <c r="C32" s="6">
        <v>1578892.9</v>
      </c>
      <c r="D32" s="78">
        <f t="shared" si="3"/>
        <v>-688664</v>
      </c>
      <c r="E32" s="6">
        <v>280455.51564200001</v>
      </c>
      <c r="F32" s="6">
        <v>226152.92698299998</v>
      </c>
      <c r="G32" s="78">
        <f t="shared" si="1"/>
        <v>-54302.58865900003</v>
      </c>
      <c r="H32" s="7">
        <f t="shared" ref="H32" si="9">E32/B32*100</f>
        <v>12.368179852157184</v>
      </c>
      <c r="I32" s="7">
        <f t="shared" ref="I32" si="10">F32/C32*100</f>
        <v>14.323512822370663</v>
      </c>
      <c r="J32" s="77">
        <f t="shared" ref="J32" si="11">G32/D32*100</f>
        <v>7.8852079764587701</v>
      </c>
      <c r="K32" s="19">
        <f t="shared" ref="K32" si="12">C32/B32</f>
        <v>0.69629692644096386</v>
      </c>
      <c r="L32" s="74">
        <f t="shared" ref="L32" si="13">F32/E32</f>
        <v>0.80637717701969891</v>
      </c>
      <c r="M32" s="36">
        <v>1</v>
      </c>
      <c r="N32" s="98">
        <v>316128839</v>
      </c>
    </row>
    <row r="33" spans="1:7" x14ac:dyDescent="0.2">
      <c r="D33" s="76"/>
      <c r="E33" s="87"/>
    </row>
    <row r="34" spans="1:7" x14ac:dyDescent="0.2">
      <c r="A34" s="35" t="s">
        <v>695</v>
      </c>
      <c r="D34" s="76"/>
      <c r="E34" s="87"/>
    </row>
    <row r="35" spans="1:7" x14ac:dyDescent="0.2">
      <c r="A35" s="4" t="s">
        <v>26</v>
      </c>
      <c r="D35" s="76"/>
      <c r="E35" s="5">
        <f>E4/$M4</f>
        <v>35587.726484241379</v>
      </c>
      <c r="F35" s="5">
        <f t="shared" ref="F35:G35" si="14">F4/$M4</f>
        <v>25362.512181075705</v>
      </c>
      <c r="G35" s="5">
        <f t="shared" si="14"/>
        <v>-10225.214303165676</v>
      </c>
    </row>
    <row r="36" spans="1:7" x14ac:dyDescent="0.2">
      <c r="A36" s="4" t="s">
        <v>28</v>
      </c>
      <c r="D36" s="76"/>
      <c r="E36" s="5">
        <f t="shared" ref="E36:G36" si="15">E5/$M5</f>
        <v>31547.233962845123</v>
      </c>
      <c r="F36" s="5">
        <f t="shared" si="15"/>
        <v>22594.53458893565</v>
      </c>
      <c r="G36" s="5">
        <f t="shared" si="15"/>
        <v>-8952.6993739094742</v>
      </c>
    </row>
    <row r="37" spans="1:7" x14ac:dyDescent="0.2">
      <c r="A37" s="4" t="s">
        <v>0</v>
      </c>
      <c r="B37" s="5">
        <f>B6/$M6</f>
        <v>722301.09242856433</v>
      </c>
      <c r="C37" s="5">
        <f t="shared" ref="C37:G37" si="16">C6/$M6</f>
        <v>451831.61222038738</v>
      </c>
      <c r="D37" s="78">
        <f t="shared" si="16"/>
        <v>-270469.48020817694</v>
      </c>
      <c r="E37" s="5">
        <f t="shared" si="16"/>
        <v>36041.71165490667</v>
      </c>
      <c r="F37" s="5">
        <f t="shared" si="16"/>
        <v>25927.494320172151</v>
      </c>
      <c r="G37" s="5">
        <f t="shared" si="16"/>
        <v>-10114.217334734522</v>
      </c>
    </row>
    <row r="38" spans="1:7" x14ac:dyDescent="0.2">
      <c r="A38" s="4" t="s">
        <v>1</v>
      </c>
      <c r="B38" s="5">
        <f t="shared" ref="B38:G38" si="17">B7/$M7</f>
        <v>757495.90086707077</v>
      </c>
      <c r="C38" s="5">
        <f t="shared" si="17"/>
        <v>553884.57284682814</v>
      </c>
      <c r="D38" s="78">
        <f t="shared" si="17"/>
        <v>-203611.32802024254</v>
      </c>
      <c r="E38" s="5">
        <f t="shared" si="17"/>
        <v>39957.16351856626</v>
      </c>
      <c r="F38" s="5">
        <f t="shared" si="17"/>
        <v>35436.949055569887</v>
      </c>
      <c r="G38" s="5">
        <f t="shared" si="17"/>
        <v>-4520.2144629963759</v>
      </c>
    </row>
    <row r="39" spans="1:7" x14ac:dyDescent="0.2">
      <c r="A39" s="4" t="s">
        <v>2</v>
      </c>
      <c r="B39" s="5">
        <f t="shared" ref="B39:G39" si="18">B8/$M8</f>
        <v>782493.79197952221</v>
      </c>
      <c r="C39" s="5">
        <f t="shared" si="18"/>
        <v>601592.73634812306</v>
      </c>
      <c r="D39" s="78">
        <f t="shared" si="18"/>
        <v>-180901.05563139918</v>
      </c>
      <c r="E39" s="5">
        <f t="shared" si="18"/>
        <v>44914.803583617751</v>
      </c>
      <c r="F39" s="5">
        <f t="shared" si="18"/>
        <v>41309.825938566559</v>
      </c>
      <c r="G39" s="5">
        <f t="shared" si="18"/>
        <v>-3604.9776450511927</v>
      </c>
    </row>
    <row r="40" spans="1:7" x14ac:dyDescent="0.2">
      <c r="A40" s="4" t="s">
        <v>3</v>
      </c>
      <c r="B40" s="5">
        <f t="shared" ref="B40:G40" si="19">B9/$M9</f>
        <v>789814.59875832137</v>
      </c>
      <c r="C40" s="5">
        <f t="shared" si="19"/>
        <v>627616.01612686063</v>
      </c>
      <c r="D40" s="78">
        <f t="shared" si="19"/>
        <v>-162198.58263146077</v>
      </c>
      <c r="E40" s="5">
        <f t="shared" si="19"/>
        <v>48087.565442441475</v>
      </c>
      <c r="F40" s="5">
        <f t="shared" si="19"/>
        <v>45093.254693694369</v>
      </c>
      <c r="G40" s="5">
        <f t="shared" si="19"/>
        <v>-2994.3107487471002</v>
      </c>
    </row>
    <row r="41" spans="1:7" x14ac:dyDescent="0.2">
      <c r="A41" s="4" t="s">
        <v>4</v>
      </c>
      <c r="B41" s="5">
        <f t="shared" ref="B41:G41" si="20">B10/$M10</f>
        <v>753800.05398948898</v>
      </c>
      <c r="C41" s="5">
        <f t="shared" si="20"/>
        <v>650830.33922599128</v>
      </c>
      <c r="D41" s="78">
        <f t="shared" si="20"/>
        <v>-102969.71476349761</v>
      </c>
      <c r="E41" s="5">
        <f t="shared" si="20"/>
        <v>48040.424271380798</v>
      </c>
      <c r="F41" s="5">
        <f t="shared" si="20"/>
        <v>51354.685140946021</v>
      </c>
      <c r="G41" s="5">
        <f t="shared" si="20"/>
        <v>3314.2608695652207</v>
      </c>
    </row>
    <row r="42" spans="1:7" x14ac:dyDescent="0.2">
      <c r="A42" s="4" t="s">
        <v>5</v>
      </c>
      <c r="B42" s="5">
        <f t="shared" ref="B42:G42" si="21">B11/$M11</f>
        <v>803697.56246815005</v>
      </c>
      <c r="C42" s="5">
        <f t="shared" si="21"/>
        <v>676205.39684898918</v>
      </c>
      <c r="D42" s="78">
        <f t="shared" si="21"/>
        <v>-127492.16561916086</v>
      </c>
      <c r="E42" s="5">
        <f t="shared" si="21"/>
        <v>53127.670417869886</v>
      </c>
      <c r="F42" s="5">
        <f t="shared" si="21"/>
        <v>61247.002675386444</v>
      </c>
      <c r="G42" s="5">
        <f t="shared" si="21"/>
        <v>8119.3322575165566</v>
      </c>
    </row>
    <row r="43" spans="1:7" x14ac:dyDescent="0.2">
      <c r="A43" s="4" t="s">
        <v>6</v>
      </c>
      <c r="B43" s="5">
        <f t="shared" ref="B43:G43" si="22">B12/$M12</f>
        <v>855750.35406844073</v>
      </c>
      <c r="C43" s="5">
        <f t="shared" si="22"/>
        <v>685432.8716349809</v>
      </c>
      <c r="D43" s="78">
        <f t="shared" si="22"/>
        <v>-170317.48243345987</v>
      </c>
      <c r="E43" s="5">
        <f t="shared" si="22"/>
        <v>58828.984790874521</v>
      </c>
      <c r="F43" s="5">
        <f t="shared" si="22"/>
        <v>61280.296882129267</v>
      </c>
      <c r="G43" s="5">
        <f t="shared" si="22"/>
        <v>2451.3120912547465</v>
      </c>
    </row>
    <row r="44" spans="1:7" x14ac:dyDescent="0.2">
      <c r="A44" s="4" t="s">
        <v>7</v>
      </c>
      <c r="B44" s="5">
        <f t="shared" ref="B44:G44" si="23">B13/$M13</f>
        <v>957097.53417721554</v>
      </c>
      <c r="C44" s="5">
        <f t="shared" si="23"/>
        <v>739737.48607594927</v>
      </c>
      <c r="D44" s="78">
        <f t="shared" si="23"/>
        <v>-217360.04810126621</v>
      </c>
      <c r="E44" s="5">
        <f t="shared" si="23"/>
        <v>71421.28860759495</v>
      </c>
      <c r="F44" s="5">
        <f t="shared" si="23"/>
        <v>73369.101265822785</v>
      </c>
      <c r="G44" s="5">
        <f t="shared" si="23"/>
        <v>1947.8126582278314</v>
      </c>
    </row>
    <row r="45" spans="1:7" x14ac:dyDescent="0.2">
      <c r="A45" s="4" t="s">
        <v>8</v>
      </c>
      <c r="B45" s="5">
        <f t="shared" ref="B45:G45" si="24">B14/$M14</f>
        <v>1051036.5428480492</v>
      </c>
      <c r="C45" s="5">
        <f t="shared" si="24"/>
        <v>826558.61915497424</v>
      </c>
      <c r="D45" s="78">
        <f t="shared" si="24"/>
        <v>-224477.92369307496</v>
      </c>
      <c r="E45" s="5">
        <f t="shared" si="24"/>
        <v>87781.895817308963</v>
      </c>
      <c r="F45" s="5">
        <f t="shared" si="24"/>
        <v>65436.105071214501</v>
      </c>
      <c r="G45" s="5">
        <f t="shared" si="24"/>
        <v>-22345.790746094459</v>
      </c>
    </row>
    <row r="46" spans="1:7" x14ac:dyDescent="0.2">
      <c r="A46" s="4" t="s">
        <v>9</v>
      </c>
      <c r="B46" s="5">
        <f t="shared" ref="B46:G46" si="25">B15/$M15</f>
        <v>1104015.1946915335</v>
      </c>
      <c r="C46" s="5">
        <f t="shared" si="25"/>
        <v>867725.44765117276</v>
      </c>
      <c r="D46" s="78">
        <f t="shared" si="25"/>
        <v>-236289.74704036073</v>
      </c>
      <c r="E46" s="5">
        <f t="shared" si="25"/>
        <v>103139.2176393212</v>
      </c>
      <c r="F46" s="5">
        <f t="shared" si="25"/>
        <v>78837.980334188556</v>
      </c>
      <c r="G46" s="5">
        <f t="shared" si="25"/>
        <v>-24301.237305132643</v>
      </c>
    </row>
    <row r="47" spans="1:7" x14ac:dyDescent="0.2">
      <c r="A47" s="4" t="s">
        <v>10</v>
      </c>
      <c r="B47" s="5">
        <f t="shared" ref="B47:G47" si="26">B16/$M16</f>
        <v>1187021.6498924403</v>
      </c>
      <c r="C47" s="5">
        <f t="shared" si="26"/>
        <v>940633.27443146892</v>
      </c>
      <c r="D47" s="78">
        <f t="shared" si="26"/>
        <v>-246388.37546097144</v>
      </c>
      <c r="E47" s="5">
        <f t="shared" si="26"/>
        <v>117292.67547633681</v>
      </c>
      <c r="F47" s="5">
        <f t="shared" si="26"/>
        <v>97435.210702212658</v>
      </c>
      <c r="G47" s="5">
        <f t="shared" si="26"/>
        <v>-19857.464774124142</v>
      </c>
    </row>
    <row r="48" spans="1:7" x14ac:dyDescent="0.2">
      <c r="A48" s="4" t="s">
        <v>11</v>
      </c>
      <c r="B48" s="5">
        <f t="shared" ref="B48:G48" si="27">B17/$M17</f>
        <v>1231240.7434763887</v>
      </c>
      <c r="C48" s="5">
        <f t="shared" si="27"/>
        <v>921021.77131890936</v>
      </c>
      <c r="D48" s="78">
        <f t="shared" si="27"/>
        <v>-310218.97215747944</v>
      </c>
      <c r="E48" s="5">
        <f t="shared" si="27"/>
        <v>127767.84948824484</v>
      </c>
      <c r="F48" s="5">
        <f t="shared" si="27"/>
        <v>106358.57612991489</v>
      </c>
      <c r="G48" s="5">
        <f t="shared" si="27"/>
        <v>-21409.273358329967</v>
      </c>
    </row>
    <row r="49" spans="1:7" x14ac:dyDescent="0.2">
      <c r="A49" s="4" t="s">
        <v>12</v>
      </c>
      <c r="B49" s="5">
        <f t="shared" ref="B49:G49" si="28">B18/$M18</f>
        <v>1363961.5609271773</v>
      </c>
      <c r="C49" s="5">
        <f t="shared" si="28"/>
        <v>926240.0900825517</v>
      </c>
      <c r="D49" s="78">
        <f t="shared" si="28"/>
        <v>-437721.47084462561</v>
      </c>
      <c r="E49" s="5">
        <f t="shared" si="28"/>
        <v>146059.22362653143</v>
      </c>
      <c r="F49" s="5">
        <f t="shared" si="28"/>
        <v>115692.56848297136</v>
      </c>
      <c r="G49" s="5">
        <f t="shared" si="28"/>
        <v>-30366.655143560081</v>
      </c>
    </row>
    <row r="50" spans="1:7" x14ac:dyDescent="0.2">
      <c r="A50" s="4" t="s">
        <v>13</v>
      </c>
      <c r="B50" s="5">
        <f t="shared" ref="B50:G50" si="29">B19/$M19</f>
        <v>1585388.2469868485</v>
      </c>
      <c r="C50" s="5">
        <f t="shared" si="29"/>
        <v>1017750.9081584055</v>
      </c>
      <c r="D50" s="78">
        <f t="shared" si="29"/>
        <v>-567637.33882844308</v>
      </c>
      <c r="E50" s="5">
        <f t="shared" si="29"/>
        <v>176922.79147891709</v>
      </c>
      <c r="F50" s="5">
        <f t="shared" si="29"/>
        <v>144932.77539656372</v>
      </c>
      <c r="G50" s="5">
        <f t="shared" si="29"/>
        <v>-31990.016082353359</v>
      </c>
    </row>
    <row r="51" spans="1:7" x14ac:dyDescent="0.2">
      <c r="A51" s="4" t="s">
        <v>14</v>
      </c>
      <c r="B51" s="5">
        <f t="shared" ref="B51:G51" si="30">B20/$M20</f>
        <v>1451889.638743643</v>
      </c>
      <c r="C51" s="5">
        <f t="shared" si="30"/>
        <v>927761.06002435356</v>
      </c>
      <c r="D51" s="78">
        <f t="shared" si="30"/>
        <v>-524128.57871928939</v>
      </c>
      <c r="E51" s="5">
        <f t="shared" si="30"/>
        <v>167123.97346178637</v>
      </c>
      <c r="F51" s="5">
        <f t="shared" si="30"/>
        <v>128897.09351049349</v>
      </c>
      <c r="G51" s="5">
        <f t="shared" si="30"/>
        <v>-38226.879951292896</v>
      </c>
    </row>
    <row r="52" spans="1:7" x14ac:dyDescent="0.2">
      <c r="A52" s="4" t="s">
        <v>15</v>
      </c>
      <c r="B52" s="5">
        <f t="shared" ref="B52:G52" si="31">B21/$M21</f>
        <v>1455428.8402191552</v>
      </c>
      <c r="C52" s="5">
        <f t="shared" si="31"/>
        <v>868597.34081877384</v>
      </c>
      <c r="D52" s="78">
        <f t="shared" si="31"/>
        <v>-586831.49940038146</v>
      </c>
      <c r="E52" s="5">
        <f t="shared" si="31"/>
        <v>168701.28906341852</v>
      </c>
      <c r="F52" s="5">
        <f t="shared" si="31"/>
        <v>122149.904284337</v>
      </c>
      <c r="G52" s="5">
        <f t="shared" si="31"/>
        <v>-46551.384779081534</v>
      </c>
    </row>
    <row r="53" spans="1:7" x14ac:dyDescent="0.2">
      <c r="A53" s="4" t="s">
        <v>16</v>
      </c>
      <c r="B53" s="5">
        <f t="shared" ref="B53:G53" si="32">B22/$M22</f>
        <v>1544557.646987845</v>
      </c>
      <c r="C53" s="5">
        <f t="shared" si="32"/>
        <v>890487.34402373165</v>
      </c>
      <c r="D53" s="78">
        <f t="shared" si="32"/>
        <v>-654070.30296411319</v>
      </c>
      <c r="E53" s="5">
        <f t="shared" si="32"/>
        <v>169626.92677342967</v>
      </c>
      <c r="F53" s="5">
        <f t="shared" si="32"/>
        <v>119684.66068258212</v>
      </c>
      <c r="G53" s="5">
        <f t="shared" si="32"/>
        <v>-49942.266090847545</v>
      </c>
    </row>
    <row r="54" spans="1:7" x14ac:dyDescent="0.2">
      <c r="A54" s="4" t="s">
        <v>17</v>
      </c>
      <c r="B54" s="5">
        <f t="shared" ref="B54:G54" si="33">B23/$M23</f>
        <v>1757571.4215994256</v>
      </c>
      <c r="C54" s="5">
        <f t="shared" si="33"/>
        <v>974481.54796354205</v>
      </c>
      <c r="D54" s="78">
        <f t="shared" si="33"/>
        <v>-783089.87363588356</v>
      </c>
      <c r="E54" s="5">
        <f t="shared" si="33"/>
        <v>186437.45355756191</v>
      </c>
      <c r="F54" s="5">
        <f t="shared" si="33"/>
        <v>132419.867772442</v>
      </c>
      <c r="G54" s="5">
        <f t="shared" si="33"/>
        <v>-54017.585785119896</v>
      </c>
    </row>
    <row r="55" spans="1:7" x14ac:dyDescent="0.2">
      <c r="A55" s="4" t="s">
        <v>18</v>
      </c>
      <c r="B55" s="5">
        <f t="shared" ref="B55:G55" si="34">B24/$M24</f>
        <v>1939031.664619365</v>
      </c>
      <c r="C55" s="5">
        <f t="shared" si="34"/>
        <v>1044083.7734036107</v>
      </c>
      <c r="D55" s="78">
        <f t="shared" si="34"/>
        <v>-894947.89121575444</v>
      </c>
      <c r="E55" s="5">
        <f t="shared" si="34"/>
        <v>197104.90347113914</v>
      </c>
      <c r="F55" s="5">
        <f t="shared" si="34"/>
        <v>139330.90810335553</v>
      </c>
      <c r="G55" s="5">
        <f t="shared" si="34"/>
        <v>-57773.995367783617</v>
      </c>
    </row>
    <row r="56" spans="1:7" x14ac:dyDescent="0.2">
      <c r="A56" s="4" t="s">
        <v>19</v>
      </c>
      <c r="B56" s="5">
        <f t="shared" ref="B56:G56" si="35">B25/$M25</f>
        <v>2084111.1542112257</v>
      </c>
      <c r="C56" s="5">
        <f t="shared" si="35"/>
        <v>1153345.0984404036</v>
      </c>
      <c r="D56" s="78">
        <f t="shared" si="35"/>
        <v>-930766.05577082222</v>
      </c>
      <c r="E56" s="5">
        <f t="shared" si="35"/>
        <v>222867.01071154463</v>
      </c>
      <c r="F56" s="5">
        <f t="shared" si="35"/>
        <v>150323.75036858887</v>
      </c>
      <c r="G56" s="5">
        <f t="shared" si="35"/>
        <v>-72543.260342955793</v>
      </c>
    </row>
    <row r="57" spans="1:7" x14ac:dyDescent="0.2">
      <c r="A57" s="4" t="s">
        <v>20</v>
      </c>
      <c r="B57" s="5">
        <f t="shared" ref="B57:G57" si="36">B26/$M26</f>
        <v>2143036.6568038221</v>
      </c>
      <c r="C57" s="5">
        <f t="shared" si="36"/>
        <v>1257374.0360439583</v>
      </c>
      <c r="D57" s="78">
        <f t="shared" si="36"/>
        <v>-885662.62075986364</v>
      </c>
      <c r="E57" s="5">
        <f t="shared" si="36"/>
        <v>230749.49113816122</v>
      </c>
      <c r="F57" s="5">
        <f t="shared" si="36"/>
        <v>148841.77742030608</v>
      </c>
      <c r="G57" s="5">
        <f t="shared" si="36"/>
        <v>-81907.713717855135</v>
      </c>
    </row>
    <row r="58" spans="1:7" x14ac:dyDescent="0.2">
      <c r="A58" s="4" t="s">
        <v>21</v>
      </c>
      <c r="B58" s="5">
        <f t="shared" ref="B58:G58" si="37">B27/$M27</f>
        <v>2259533.4695022069</v>
      </c>
      <c r="C58" s="5">
        <f t="shared" si="37"/>
        <v>1382849.3936822391</v>
      </c>
      <c r="D58" s="78">
        <f t="shared" si="37"/>
        <v>-876684.07581996755</v>
      </c>
      <c r="E58" s="5">
        <f t="shared" si="37"/>
        <v>231944.2255046058</v>
      </c>
      <c r="F58" s="5">
        <f t="shared" si="37"/>
        <v>162426.3958481919</v>
      </c>
      <c r="G58" s="5">
        <f t="shared" si="37"/>
        <v>-69517.829656413887</v>
      </c>
    </row>
    <row r="59" spans="1:7" x14ac:dyDescent="0.2">
      <c r="A59" s="4" t="s">
        <v>22</v>
      </c>
      <c r="B59" s="5">
        <f t="shared" ref="B59:G59" si="38">B28/$M28</f>
        <v>1662404.0886851344</v>
      </c>
      <c r="C59" s="5">
        <f t="shared" si="38"/>
        <v>1125636.1942915451</v>
      </c>
      <c r="D59" s="78">
        <f t="shared" si="38"/>
        <v>-536767.89439358935</v>
      </c>
      <c r="E59" s="5">
        <f t="shared" si="38"/>
        <v>188295.89573408794</v>
      </c>
      <c r="F59" s="5">
        <f t="shared" si="38"/>
        <v>137386.12951580549</v>
      </c>
      <c r="G59" s="5">
        <f t="shared" si="38"/>
        <v>-50909.766218282442</v>
      </c>
    </row>
    <row r="60" spans="1:7" x14ac:dyDescent="0.2">
      <c r="A60" s="4" t="s">
        <v>23</v>
      </c>
      <c r="B60" s="5">
        <f t="shared" ref="B60:G60" si="39">B29/$M29</f>
        <v>2015571.1766107667</v>
      </c>
      <c r="C60" s="5">
        <f t="shared" si="39"/>
        <v>1346441.9036387252</v>
      </c>
      <c r="D60" s="78">
        <f t="shared" si="39"/>
        <v>-669129.27297204151</v>
      </c>
      <c r="E60" s="5">
        <f t="shared" si="39"/>
        <v>242208.53026063909</v>
      </c>
      <c r="F60" s="5">
        <f t="shared" si="39"/>
        <v>172362.83178497234</v>
      </c>
      <c r="G60" s="5">
        <f t="shared" si="39"/>
        <v>-69845.698475666752</v>
      </c>
    </row>
    <row r="61" spans="1:7" x14ac:dyDescent="0.2">
      <c r="A61" s="4" t="s">
        <v>24</v>
      </c>
      <c r="B61" s="5">
        <f t="shared" ref="B61:G61" si="40">B30/$M30</f>
        <v>2280609.1515888455</v>
      </c>
      <c r="C61" s="5">
        <f t="shared" si="40"/>
        <v>1528930.8545254497</v>
      </c>
      <c r="D61" s="78">
        <f t="shared" si="40"/>
        <v>-751678.29706339585</v>
      </c>
      <c r="E61" s="5">
        <f t="shared" si="40"/>
        <v>271511.58620875404</v>
      </c>
      <c r="F61" s="5">
        <f t="shared" si="40"/>
        <v>204576.90149665083</v>
      </c>
      <c r="G61" s="5">
        <f t="shared" si="40"/>
        <v>-66934.684712103248</v>
      </c>
    </row>
    <row r="62" spans="1:7" x14ac:dyDescent="0.2">
      <c r="A62" s="4" t="s">
        <v>25</v>
      </c>
      <c r="B62" s="5">
        <f t="shared" ref="B62:G62" si="41">B31/$M31</f>
        <v>2309730.6714686099</v>
      </c>
      <c r="C62" s="5">
        <f t="shared" si="41"/>
        <v>1569085.0557833605</v>
      </c>
      <c r="D62" s="78">
        <f t="shared" si="41"/>
        <v>-740645.61568524956</v>
      </c>
      <c r="E62" s="5">
        <f t="shared" si="41"/>
        <v>281767.66235496959</v>
      </c>
      <c r="F62" s="5">
        <f t="shared" si="41"/>
        <v>219196.83231688189</v>
      </c>
      <c r="G62" s="5">
        <f t="shared" si="41"/>
        <v>-62570.830038087726</v>
      </c>
    </row>
    <row r="63" spans="1:7" x14ac:dyDescent="0.2">
      <c r="A63" s="86">
        <v>2013</v>
      </c>
      <c r="B63" s="5">
        <f t="shared" ref="B63:G63" si="42">B32/$M32</f>
        <v>2267556.9</v>
      </c>
      <c r="C63" s="5">
        <f t="shared" si="42"/>
        <v>1578892.9</v>
      </c>
      <c r="D63" s="78">
        <f t="shared" si="42"/>
        <v>-688664</v>
      </c>
      <c r="E63" s="5">
        <f t="shared" si="42"/>
        <v>280455.51564200001</v>
      </c>
      <c r="F63" s="5">
        <f t="shared" si="42"/>
        <v>226152.92698299998</v>
      </c>
      <c r="G63" s="5">
        <f t="shared" si="42"/>
        <v>-54302.58865900003</v>
      </c>
    </row>
    <row r="64" spans="1:7" x14ac:dyDescent="0.2">
      <c r="D64" s="76"/>
      <c r="E64" s="87"/>
    </row>
    <row r="65" spans="1:7" x14ac:dyDescent="0.2">
      <c r="A65" s="39" t="s">
        <v>696</v>
      </c>
      <c r="D65" s="76"/>
    </row>
    <row r="66" spans="1:7" x14ac:dyDescent="0.2">
      <c r="A66" s="4" t="s">
        <v>26</v>
      </c>
      <c r="D66" s="76"/>
      <c r="E66" s="21">
        <f t="shared" ref="E66:G66" si="43">E4/$M4/($N4/1000000)</f>
        <v>149.57619353873028</v>
      </c>
      <c r="F66" s="21">
        <f t="shared" si="43"/>
        <v>106.5993364961047</v>
      </c>
      <c r="G66" s="21">
        <f t="shared" si="43"/>
        <v>-42.976857042625582</v>
      </c>
    </row>
    <row r="67" spans="1:7" x14ac:dyDescent="0.2">
      <c r="A67" s="4" t="s">
        <v>28</v>
      </c>
      <c r="D67" s="76"/>
      <c r="E67" s="21">
        <f t="shared" ref="E67:G67" si="44">E5/$M5/($N5/1000000)</f>
        <v>131.37409754206047</v>
      </c>
      <c r="F67" s="21">
        <f t="shared" si="44"/>
        <v>94.091817827840671</v>
      </c>
      <c r="G67" s="21">
        <f t="shared" si="44"/>
        <v>-37.282279714219811</v>
      </c>
    </row>
    <row r="68" spans="1:7" x14ac:dyDescent="0.2">
      <c r="A68" s="4" t="s">
        <v>0</v>
      </c>
      <c r="B68" s="21">
        <f>B6/$M6/($N6/1000000)</f>
        <v>2981.1559056438477</v>
      </c>
      <c r="C68" s="21">
        <f t="shared" ref="C68:G68" si="45">C6/$M6/($N6/1000000)</f>
        <v>1864.8462438267811</v>
      </c>
      <c r="D68" s="79">
        <f t="shared" si="45"/>
        <v>-1116.3096618170669</v>
      </c>
      <c r="E68" s="21">
        <f t="shared" si="45"/>
        <v>148.75508659176526</v>
      </c>
      <c r="F68" s="21">
        <f t="shared" si="45"/>
        <v>107.01064088280181</v>
      </c>
      <c r="G68" s="21">
        <f t="shared" si="45"/>
        <v>-41.744445708963454</v>
      </c>
    </row>
    <row r="69" spans="1:7" x14ac:dyDescent="0.2">
      <c r="A69" s="4" t="s">
        <v>1</v>
      </c>
      <c r="B69" s="21">
        <f t="shared" ref="B69:G69" si="46">B7/$M7/($N7/1000000)</f>
        <v>3098.1553645391159</v>
      </c>
      <c r="C69" s="21">
        <f t="shared" si="46"/>
        <v>2265.3858043807331</v>
      </c>
      <c r="D69" s="79">
        <f t="shared" si="46"/>
        <v>-832.76956015838221</v>
      </c>
      <c r="E69" s="21">
        <f t="shared" si="46"/>
        <v>163.42464740087962</v>
      </c>
      <c r="F69" s="21">
        <f t="shared" si="46"/>
        <v>144.93698737345321</v>
      </c>
      <c r="G69" s="21">
        <f t="shared" si="46"/>
        <v>-18.487660027426433</v>
      </c>
    </row>
    <row r="70" spans="1:7" x14ac:dyDescent="0.2">
      <c r="A70" s="4" t="s">
        <v>2</v>
      </c>
      <c r="B70" s="21">
        <f t="shared" ref="B70:G70" si="47">B8/$M8/($N8/1000000)</f>
        <v>3170.3113948698947</v>
      </c>
      <c r="C70" s="21">
        <f t="shared" si="47"/>
        <v>2437.3820299462864</v>
      </c>
      <c r="D70" s="79">
        <f t="shared" si="47"/>
        <v>-732.92936492360866</v>
      </c>
      <c r="E70" s="21">
        <f t="shared" si="47"/>
        <v>181.97449623116367</v>
      </c>
      <c r="F70" s="21">
        <f t="shared" si="47"/>
        <v>167.36875517161528</v>
      </c>
      <c r="G70" s="21">
        <f t="shared" si="47"/>
        <v>-14.605741059548404</v>
      </c>
    </row>
    <row r="71" spans="1:7" x14ac:dyDescent="0.2">
      <c r="A71" s="4" t="s">
        <v>3</v>
      </c>
      <c r="B71" s="21">
        <f t="shared" ref="B71:G71" si="48">B9/$M9/($N9/1000000)</f>
        <v>3164.0321094942924</v>
      </c>
      <c r="C71" s="21">
        <f t="shared" si="48"/>
        <v>2514.2574353274481</v>
      </c>
      <c r="D71" s="79">
        <f t="shared" si="48"/>
        <v>-649.77467416684419</v>
      </c>
      <c r="E71" s="21">
        <f t="shared" si="48"/>
        <v>192.64090758323667</v>
      </c>
      <c r="F71" s="21">
        <f t="shared" si="48"/>
        <v>180.64556668964707</v>
      </c>
      <c r="G71" s="21">
        <f t="shared" si="48"/>
        <v>-11.995340893589558</v>
      </c>
    </row>
    <row r="72" spans="1:7" x14ac:dyDescent="0.2">
      <c r="A72" s="4" t="s">
        <v>4</v>
      </c>
      <c r="B72" s="21">
        <f t="shared" ref="B72:G72" si="49">B10/$M10/($N10/1000000)</f>
        <v>2979.6713183602592</v>
      </c>
      <c r="C72" s="21">
        <f t="shared" si="49"/>
        <v>2572.6457362888505</v>
      </c>
      <c r="D72" s="79">
        <f t="shared" si="49"/>
        <v>-407.02558207140834</v>
      </c>
      <c r="E72" s="21">
        <f t="shared" si="49"/>
        <v>189.89740524121459</v>
      </c>
      <c r="F72" s="21">
        <f t="shared" si="49"/>
        <v>202.9982374875664</v>
      </c>
      <c r="G72" s="21">
        <f t="shared" si="49"/>
        <v>13.100832246351795</v>
      </c>
    </row>
    <row r="73" spans="1:7" x14ac:dyDescent="0.2">
      <c r="A73" s="4" t="s">
        <v>5</v>
      </c>
      <c r="B73" s="21">
        <f t="shared" ref="B73:G73" si="50">B11/$M11/($N11/1000000)</f>
        <v>3133.1500839818927</v>
      </c>
      <c r="C73" s="21">
        <f t="shared" si="50"/>
        <v>2636.1321657117505</v>
      </c>
      <c r="D73" s="79">
        <f t="shared" si="50"/>
        <v>-497.01791827014182</v>
      </c>
      <c r="E73" s="21">
        <f t="shared" si="50"/>
        <v>207.11393539669709</v>
      </c>
      <c r="F73" s="21">
        <f t="shared" si="50"/>
        <v>238.76649692294038</v>
      </c>
      <c r="G73" s="21">
        <f t="shared" si="50"/>
        <v>31.652561526243304</v>
      </c>
    </row>
    <row r="74" spans="1:7" x14ac:dyDescent="0.2">
      <c r="A74" s="4" t="s">
        <v>6</v>
      </c>
      <c r="B74" s="21">
        <f t="shared" ref="B74:G74" si="51">B12/$M12/($N12/1000000)</f>
        <v>3292.3784353139094</v>
      </c>
      <c r="C74" s="21">
        <f t="shared" si="51"/>
        <v>2637.1060142685174</v>
      </c>
      <c r="D74" s="79">
        <f t="shared" si="51"/>
        <v>-655.27242104539232</v>
      </c>
      <c r="E74" s="21">
        <f t="shared" si="51"/>
        <v>226.33619720523612</v>
      </c>
      <c r="F74" s="21">
        <f t="shared" si="51"/>
        <v>235.76727372083627</v>
      </c>
      <c r="G74" s="21">
        <f t="shared" si="51"/>
        <v>9.4310765156001324</v>
      </c>
    </row>
    <row r="75" spans="1:7" x14ac:dyDescent="0.2">
      <c r="A75" s="4" t="s">
        <v>7</v>
      </c>
      <c r="B75" s="21">
        <f t="shared" ref="B75:G75" si="52">B13/$M13/($N13/1000000)</f>
        <v>3637.4139586141782</v>
      </c>
      <c r="C75" s="21">
        <f t="shared" si="52"/>
        <v>2811.3450943909811</v>
      </c>
      <c r="D75" s="79">
        <f t="shared" si="52"/>
        <v>-826.06886422319701</v>
      </c>
      <c r="E75" s="21">
        <f t="shared" si="52"/>
        <v>271.43397913652478</v>
      </c>
      <c r="F75" s="21">
        <f t="shared" si="52"/>
        <v>278.83656946698056</v>
      </c>
      <c r="G75" s="21">
        <f t="shared" si="52"/>
        <v>7.4025903304557543</v>
      </c>
    </row>
    <row r="76" spans="1:7" x14ac:dyDescent="0.2">
      <c r="A76" s="4" t="s">
        <v>8</v>
      </c>
      <c r="B76" s="21">
        <f t="shared" ref="B76:G76" si="53">B14/$M14/($N14/1000000)</f>
        <v>3947.1341666390831</v>
      </c>
      <c r="C76" s="21">
        <f t="shared" si="53"/>
        <v>3104.1144940174481</v>
      </c>
      <c r="D76" s="79">
        <f t="shared" si="53"/>
        <v>-843.01967262163464</v>
      </c>
      <c r="E76" s="21">
        <f t="shared" si="53"/>
        <v>329.66210599486743</v>
      </c>
      <c r="F76" s="21">
        <f t="shared" si="53"/>
        <v>245.74320257075647</v>
      </c>
      <c r="G76" s="21">
        <f t="shared" si="53"/>
        <v>-83.918903424110937</v>
      </c>
    </row>
    <row r="77" spans="1:7" x14ac:dyDescent="0.2">
      <c r="A77" s="4" t="s">
        <v>9</v>
      </c>
      <c r="B77" s="21">
        <f t="shared" ref="B77:G77" si="54">B15/$M15/($N15/1000000)</f>
        <v>4098.1388999758192</v>
      </c>
      <c r="C77" s="21">
        <f t="shared" si="54"/>
        <v>3221.0239755910065</v>
      </c>
      <c r="D77" s="79">
        <f t="shared" si="54"/>
        <v>-877.11492438481253</v>
      </c>
      <c r="E77" s="21">
        <f t="shared" si="54"/>
        <v>382.85599867932308</v>
      </c>
      <c r="F77" s="21">
        <f t="shared" si="54"/>
        <v>292.64904645931</v>
      </c>
      <c r="G77" s="21">
        <f t="shared" si="54"/>
        <v>-90.206952220013108</v>
      </c>
    </row>
    <row r="78" spans="1:7" x14ac:dyDescent="0.2">
      <c r="A78" s="4" t="s">
        <v>10</v>
      </c>
      <c r="B78" s="21">
        <f t="shared" ref="B78:G78" si="55">B16/$M16/($N16/1000000)</f>
        <v>4353.6953512035398</v>
      </c>
      <c r="C78" s="21">
        <f t="shared" si="55"/>
        <v>3450.0050731599813</v>
      </c>
      <c r="D78" s="79">
        <f t="shared" si="55"/>
        <v>-903.69027804355915</v>
      </c>
      <c r="E78" s="21">
        <f t="shared" si="55"/>
        <v>430.19988388402624</v>
      </c>
      <c r="F78" s="21">
        <f t="shared" si="55"/>
        <v>357.36772275063311</v>
      </c>
      <c r="G78" s="21">
        <f t="shared" si="55"/>
        <v>-72.8321611333931</v>
      </c>
    </row>
    <row r="79" spans="1:7" x14ac:dyDescent="0.2">
      <c r="A79" s="4" t="s">
        <v>11</v>
      </c>
      <c r="B79" s="21">
        <f t="shared" ref="B79:G79" si="56">B17/$M17/($N17/1000000)</f>
        <v>4463.3765661735042</v>
      </c>
      <c r="C79" s="21">
        <f t="shared" si="56"/>
        <v>3338.8003222127495</v>
      </c>
      <c r="D79" s="79">
        <f t="shared" si="56"/>
        <v>-1124.5762439607547</v>
      </c>
      <c r="E79" s="21">
        <f t="shared" si="56"/>
        <v>463.17182755506457</v>
      </c>
      <c r="F79" s="21">
        <f t="shared" si="56"/>
        <v>385.56097077285057</v>
      </c>
      <c r="G79" s="21">
        <f t="shared" si="56"/>
        <v>-77.610856782214</v>
      </c>
    </row>
    <row r="80" spans="1:7" x14ac:dyDescent="0.2">
      <c r="A80" s="4" t="s">
        <v>12</v>
      </c>
      <c r="B80" s="21">
        <f t="shared" ref="B80:G80" si="57">B18/$M18/($N18/1000000)</f>
        <v>4888.0473757712807</v>
      </c>
      <c r="C80" s="21">
        <f t="shared" si="57"/>
        <v>3319.3790582958354</v>
      </c>
      <c r="D80" s="79">
        <f t="shared" si="57"/>
        <v>-1568.6683174754453</v>
      </c>
      <c r="E80" s="21">
        <f t="shared" si="57"/>
        <v>523.43440255716666</v>
      </c>
      <c r="F80" s="21">
        <f t="shared" si="57"/>
        <v>414.60901243068116</v>
      </c>
      <c r="G80" s="21">
        <f t="shared" si="57"/>
        <v>-108.8253901264856</v>
      </c>
    </row>
    <row r="81" spans="1:7" x14ac:dyDescent="0.2">
      <c r="A81" s="4" t="s">
        <v>13</v>
      </c>
      <c r="B81" s="21">
        <f t="shared" ref="B81:G81" si="58">B19/$M19/($N19/1000000)</f>
        <v>5618.7081807535606</v>
      </c>
      <c r="C81" s="21">
        <f t="shared" si="58"/>
        <v>3606.9684284006398</v>
      </c>
      <c r="D81" s="79">
        <f t="shared" si="58"/>
        <v>-2011.7397523529207</v>
      </c>
      <c r="E81" s="21">
        <f t="shared" si="58"/>
        <v>627.02466587201468</v>
      </c>
      <c r="F81" s="21">
        <f t="shared" si="58"/>
        <v>513.65018778693275</v>
      </c>
      <c r="G81" s="21">
        <f t="shared" si="58"/>
        <v>-113.37447808508185</v>
      </c>
    </row>
    <row r="82" spans="1:7" x14ac:dyDescent="0.2">
      <c r="A82" s="4" t="s">
        <v>14</v>
      </c>
      <c r="B82" s="21">
        <f t="shared" ref="B82:G82" si="59">B20/$M20/($N20/1000000)</f>
        <v>5094.9045966906924</v>
      </c>
      <c r="C82" s="21">
        <f t="shared" si="59"/>
        <v>3255.6566031003399</v>
      </c>
      <c r="D82" s="79">
        <f t="shared" si="59"/>
        <v>-1839.2479935903523</v>
      </c>
      <c r="E82" s="21">
        <f t="shared" si="59"/>
        <v>586.46379028124795</v>
      </c>
      <c r="F82" s="21">
        <f t="shared" si="59"/>
        <v>452.31977465929049</v>
      </c>
      <c r="G82" s="21">
        <f t="shared" si="59"/>
        <v>-134.14401562195746</v>
      </c>
    </row>
    <row r="83" spans="1:7" x14ac:dyDescent="0.2">
      <c r="A83" s="4" t="s">
        <v>15</v>
      </c>
      <c r="B83" s="21">
        <f t="shared" ref="B83:G83" si="60">B21/$M21/($N21/1000000)</f>
        <v>5060.1577178921007</v>
      </c>
      <c r="C83" s="21">
        <f t="shared" si="60"/>
        <v>3019.8931177032664</v>
      </c>
      <c r="D83" s="79">
        <f t="shared" si="60"/>
        <v>-2040.2646001888347</v>
      </c>
      <c r="E83" s="21">
        <f t="shared" si="60"/>
        <v>586.5316848771954</v>
      </c>
      <c r="F83" s="21">
        <f t="shared" si="60"/>
        <v>424.6843018522963</v>
      </c>
      <c r="G83" s="21">
        <f t="shared" si="60"/>
        <v>-161.8473830248991</v>
      </c>
    </row>
    <row r="84" spans="1:7" x14ac:dyDescent="0.2">
      <c r="A84" s="4" t="s">
        <v>16</v>
      </c>
      <c r="B84" s="21">
        <f t="shared" ref="B84:G84" si="61">B22/$M22/($N22/1000000)</f>
        <v>5324.0793211533619</v>
      </c>
      <c r="C84" s="21">
        <f t="shared" si="61"/>
        <v>3069.5035975584015</v>
      </c>
      <c r="D84" s="79">
        <f t="shared" si="61"/>
        <v>-2254.57572359496</v>
      </c>
      <c r="E84" s="21">
        <f t="shared" si="61"/>
        <v>584.70282084092366</v>
      </c>
      <c r="F84" s="21">
        <f t="shared" si="61"/>
        <v>412.55218168260888</v>
      </c>
      <c r="G84" s="21">
        <f t="shared" si="61"/>
        <v>-172.15063915831473</v>
      </c>
    </row>
    <row r="85" spans="1:7" x14ac:dyDescent="0.2">
      <c r="A85" s="4" t="s">
        <v>17</v>
      </c>
      <c r="B85" s="21">
        <f t="shared" ref="B85:G85" si="62">B23/$M23/($N23/1000000)</f>
        <v>6002.5260253297247</v>
      </c>
      <c r="C85" s="21">
        <f t="shared" si="62"/>
        <v>3328.0871439817392</v>
      </c>
      <c r="D85" s="79">
        <f t="shared" si="62"/>
        <v>-2674.4388813479854</v>
      </c>
      <c r="E85" s="21">
        <f t="shared" si="62"/>
        <v>636.72841588256347</v>
      </c>
      <c r="F85" s="21">
        <f t="shared" si="62"/>
        <v>452.24546371576241</v>
      </c>
      <c r="G85" s="21">
        <f t="shared" si="62"/>
        <v>-184.48295216680094</v>
      </c>
    </row>
    <row r="86" spans="1:7" x14ac:dyDescent="0.2">
      <c r="A86" s="4" t="s">
        <v>18</v>
      </c>
      <c r="B86" s="21">
        <f t="shared" ref="B86:G86" si="63">B24/$M24/($N24/1000000)</f>
        <v>6561.4983089980851</v>
      </c>
      <c r="C86" s="21">
        <f t="shared" si="63"/>
        <v>3533.0799587457718</v>
      </c>
      <c r="D86" s="79">
        <f t="shared" si="63"/>
        <v>-3028.4183502523133</v>
      </c>
      <c r="E86" s="21">
        <f t="shared" si="63"/>
        <v>666.98420372366002</v>
      </c>
      <c r="F86" s="21">
        <f t="shared" si="63"/>
        <v>471.4825108803974</v>
      </c>
      <c r="G86" s="21">
        <f t="shared" si="63"/>
        <v>-195.50169284326265</v>
      </c>
    </row>
    <row r="87" spans="1:7" x14ac:dyDescent="0.2">
      <c r="A87" s="4" t="s">
        <v>19</v>
      </c>
      <c r="B87" s="21">
        <f t="shared" ref="B87:G87" si="64">B25/$M25/($N25/1000000)</f>
        <v>6984.7569169174694</v>
      </c>
      <c r="C87" s="21">
        <f t="shared" si="64"/>
        <v>3865.357727032253</v>
      </c>
      <c r="D87" s="79">
        <f t="shared" si="64"/>
        <v>-3119.3991898852169</v>
      </c>
      <c r="E87" s="21">
        <f t="shared" si="64"/>
        <v>746.92364247209991</v>
      </c>
      <c r="F87" s="21">
        <f t="shared" si="64"/>
        <v>503.79983478441693</v>
      </c>
      <c r="G87" s="21">
        <f t="shared" si="64"/>
        <v>-243.12380768768307</v>
      </c>
    </row>
    <row r="88" spans="1:7" x14ac:dyDescent="0.2">
      <c r="A88" s="4" t="s">
        <v>20</v>
      </c>
      <c r="B88" s="21">
        <f t="shared" ref="B88:G88" si="65">B26/$M26/($N26/1000000)</f>
        <v>7114.258440042111</v>
      </c>
      <c r="C88" s="21">
        <f t="shared" si="65"/>
        <v>4174.1161168735025</v>
      </c>
      <c r="D88" s="79">
        <f t="shared" si="65"/>
        <v>-2940.1423231686076</v>
      </c>
      <c r="E88" s="21">
        <f t="shared" si="65"/>
        <v>766.0212015754438</v>
      </c>
      <c r="F88" s="21">
        <f t="shared" si="65"/>
        <v>494.11141329824466</v>
      </c>
      <c r="G88" s="21">
        <f t="shared" si="65"/>
        <v>-271.90978827719914</v>
      </c>
    </row>
    <row r="89" spans="1:7" x14ac:dyDescent="0.2">
      <c r="A89" s="4" t="s">
        <v>21</v>
      </c>
      <c r="B89" s="21">
        <f t="shared" ref="B89:G89" si="66">B27/$M27/($N27/1000000)</f>
        <v>7430.379166096991</v>
      </c>
      <c r="C89" s="21">
        <f t="shared" si="66"/>
        <v>4547.4410816893323</v>
      </c>
      <c r="D89" s="79">
        <f t="shared" si="66"/>
        <v>-2882.9380844076582</v>
      </c>
      <c r="E89" s="21">
        <f t="shared" si="66"/>
        <v>762.73866448440413</v>
      </c>
      <c r="F89" s="21">
        <f t="shared" si="66"/>
        <v>534.13225518651655</v>
      </c>
      <c r="G89" s="21">
        <f t="shared" si="66"/>
        <v>-228.6064092978875</v>
      </c>
    </row>
    <row r="90" spans="1:7" x14ac:dyDescent="0.2">
      <c r="A90" s="4" t="s">
        <v>22</v>
      </c>
      <c r="B90" s="21">
        <f t="shared" ref="B90:G90" si="67">B28/$M28/($N28/1000000)</f>
        <v>5419.0299018431224</v>
      </c>
      <c r="C90" s="21">
        <f t="shared" si="67"/>
        <v>3669.2981188992449</v>
      </c>
      <c r="D90" s="79">
        <f t="shared" si="67"/>
        <v>-1749.7317829438773</v>
      </c>
      <c r="E90" s="21">
        <f t="shared" si="67"/>
        <v>613.79847193736146</v>
      </c>
      <c r="F90" s="21">
        <f t="shared" si="67"/>
        <v>447.84511119284963</v>
      </c>
      <c r="G90" s="21">
        <f t="shared" si="67"/>
        <v>-165.95336074451174</v>
      </c>
    </row>
    <row r="91" spans="1:7" x14ac:dyDescent="0.2">
      <c r="A91" s="4" t="s">
        <v>23</v>
      </c>
      <c r="B91" s="21">
        <f t="shared" ref="B91:G91" si="68">B29/$M29/($N29/1000000)</f>
        <v>6516.0033569430834</v>
      </c>
      <c r="C91" s="21">
        <f t="shared" si="68"/>
        <v>4352.8207119886947</v>
      </c>
      <c r="D91" s="79">
        <f t="shared" si="68"/>
        <v>-2163.1826449543887</v>
      </c>
      <c r="E91" s="21">
        <f t="shared" si="68"/>
        <v>783.01953043028266</v>
      </c>
      <c r="F91" s="21">
        <f t="shared" si="68"/>
        <v>557.2201088981858</v>
      </c>
      <c r="G91" s="21">
        <f t="shared" si="68"/>
        <v>-225.79942153209686</v>
      </c>
    </row>
    <row r="92" spans="1:7" x14ac:dyDescent="0.2">
      <c r="A92" s="4" t="s">
        <v>24</v>
      </c>
      <c r="B92" s="21">
        <f t="shared" ref="B92:G92" si="69">B30/$M30/($N30/1000000)</f>
        <v>7319.4376550186089</v>
      </c>
      <c r="C92" s="21">
        <f t="shared" si="69"/>
        <v>4906.9846364235254</v>
      </c>
      <c r="D92" s="79">
        <f t="shared" si="69"/>
        <v>-2412.4530185950839</v>
      </c>
      <c r="E92" s="21">
        <f t="shared" si="69"/>
        <v>871.39531404829847</v>
      </c>
      <c r="F92" s="21">
        <f t="shared" si="69"/>
        <v>656.57365056104629</v>
      </c>
      <c r="G92" s="21">
        <f t="shared" si="69"/>
        <v>-214.82166348725229</v>
      </c>
    </row>
    <row r="93" spans="1:7" x14ac:dyDescent="0.2">
      <c r="A93" s="4" t="s">
        <v>25</v>
      </c>
      <c r="B93" s="21">
        <f t="shared" ref="B93:G94" si="70">B31/$M31/($N31/1000000)</f>
        <v>7358.7904365688055</v>
      </c>
      <c r="C93" s="21">
        <f t="shared" si="70"/>
        <v>4999.0971870845442</v>
      </c>
      <c r="D93" s="79">
        <f t="shared" si="70"/>
        <v>-2359.6932494842613</v>
      </c>
      <c r="E93" s="21">
        <f t="shared" si="70"/>
        <v>897.71037146669232</v>
      </c>
      <c r="F93" s="21">
        <f t="shared" si="70"/>
        <v>698.3600180336299</v>
      </c>
      <c r="G93" s="21">
        <f t="shared" si="70"/>
        <v>-199.35035343306248</v>
      </c>
    </row>
    <row r="94" spans="1:7" x14ac:dyDescent="0.2">
      <c r="A94" s="86">
        <v>2013</v>
      </c>
      <c r="B94" s="21">
        <f t="shared" si="70"/>
        <v>7172.8884564055852</v>
      </c>
      <c r="C94" s="21">
        <f t="shared" si="70"/>
        <v>4994.4601858990782</v>
      </c>
      <c r="D94" s="79">
        <f t="shared" si="70"/>
        <v>-2178.428270506507</v>
      </c>
      <c r="E94" s="21">
        <f t="shared" si="70"/>
        <v>887.15574488286404</v>
      </c>
      <c r="F94" s="21">
        <f t="shared" si="70"/>
        <v>715.38214513545211</v>
      </c>
      <c r="G94" s="21">
        <f t="shared" si="70"/>
        <v>-171.77359974741194</v>
      </c>
    </row>
    <row r="96" spans="1:7" x14ac:dyDescent="0.2">
      <c r="A96" s="33" t="s">
        <v>656</v>
      </c>
    </row>
    <row r="97" spans="1:1" x14ac:dyDescent="0.2">
      <c r="A97" s="33" t="s">
        <v>660</v>
      </c>
    </row>
    <row r="98" spans="1:1" x14ac:dyDescent="0.2">
      <c r="A98" s="33" t="s">
        <v>658</v>
      </c>
    </row>
    <row r="99" spans="1:1" x14ac:dyDescent="0.2">
      <c r="A99" s="33" t="s">
        <v>659</v>
      </c>
    </row>
  </sheetData>
  <mergeCells count="4">
    <mergeCell ref="B1:D1"/>
    <mergeCell ref="E1:G1"/>
    <mergeCell ref="H1:J1"/>
    <mergeCell ref="K1:L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2.75" x14ac:dyDescent="0.2"/>
  <cols>
    <col min="4" max="4" width="9.5703125" customWidth="1"/>
    <col min="8" max="8" width="9.140625" customWidth="1"/>
    <col min="9" max="9" width="10.7109375" customWidth="1"/>
    <col min="11" max="11" width="9.7109375" customWidth="1"/>
    <col min="16" max="16" width="10.7109375" customWidth="1"/>
  </cols>
  <sheetData>
    <row r="1" spans="1:16" x14ac:dyDescent="0.2">
      <c r="B1" s="104" t="s">
        <v>713</v>
      </c>
      <c r="C1" s="104"/>
      <c r="D1" s="104"/>
      <c r="E1" s="104"/>
      <c r="F1" s="104"/>
      <c r="G1" s="104"/>
      <c r="H1" s="104"/>
      <c r="I1" s="104"/>
      <c r="J1" s="104" t="s">
        <v>690</v>
      </c>
      <c r="K1" s="104"/>
      <c r="L1" s="104"/>
      <c r="M1" s="104"/>
      <c r="N1" s="104"/>
      <c r="O1" s="104"/>
      <c r="P1" s="104"/>
    </row>
    <row r="2" spans="1:16" ht="64.5" customHeight="1" x14ac:dyDescent="0.2">
      <c r="A2" s="115" t="s">
        <v>67</v>
      </c>
      <c r="B2" s="8" t="s">
        <v>680</v>
      </c>
      <c r="C2" s="8" t="s">
        <v>681</v>
      </c>
      <c r="D2" s="8" t="s">
        <v>682</v>
      </c>
      <c r="E2" s="8" t="s">
        <v>686</v>
      </c>
      <c r="F2" s="8" t="s">
        <v>683</v>
      </c>
      <c r="G2" s="8" t="s">
        <v>684</v>
      </c>
      <c r="H2" s="8" t="s">
        <v>691</v>
      </c>
      <c r="I2" s="8" t="s">
        <v>698</v>
      </c>
      <c r="J2" s="8" t="s">
        <v>681</v>
      </c>
      <c r="K2" s="8" t="s">
        <v>682</v>
      </c>
      <c r="L2" s="8" t="s">
        <v>686</v>
      </c>
      <c r="M2" s="8" t="s">
        <v>683</v>
      </c>
      <c r="N2" s="8" t="s">
        <v>684</v>
      </c>
      <c r="O2" s="8" t="s">
        <v>691</v>
      </c>
      <c r="P2" s="8" t="s">
        <v>698</v>
      </c>
    </row>
    <row r="3" spans="1:16" x14ac:dyDescent="0.2">
      <c r="A3" s="11" t="s">
        <v>29</v>
      </c>
      <c r="B3" s="8"/>
      <c r="C3" s="8"/>
      <c r="D3" s="8"/>
      <c r="E3" s="8"/>
      <c r="F3" s="8"/>
      <c r="G3" s="8"/>
      <c r="H3" s="8"/>
      <c r="I3" s="8"/>
    </row>
    <row r="4" spans="1:16" x14ac:dyDescent="0.2">
      <c r="A4">
        <v>2012</v>
      </c>
      <c r="B4" s="9">
        <v>442527</v>
      </c>
      <c r="C4" s="9">
        <v>83451</v>
      </c>
      <c r="D4" s="9">
        <v>34654</v>
      </c>
      <c r="E4" s="9">
        <v>55445</v>
      </c>
      <c r="F4" s="9">
        <v>39889</v>
      </c>
      <c r="G4" s="9">
        <v>201227</v>
      </c>
      <c r="H4" s="9">
        <v>24734</v>
      </c>
      <c r="I4" s="9">
        <v>3127</v>
      </c>
      <c r="J4" s="10">
        <f>C4/$B4*100</f>
        <v>18.857832403446569</v>
      </c>
      <c r="K4" s="10">
        <f t="shared" ref="K4:P4" si="0">D4/$B4*100</f>
        <v>7.8309346096396375</v>
      </c>
      <c r="L4" s="10">
        <f t="shared" si="0"/>
        <v>12.529179010546249</v>
      </c>
      <c r="M4" s="10">
        <f t="shared" si="0"/>
        <v>9.0139132753481697</v>
      </c>
      <c r="N4" s="10">
        <f t="shared" si="0"/>
        <v>45.472253670397514</v>
      </c>
      <c r="O4" s="10">
        <f t="shared" si="0"/>
        <v>5.5892634799684533</v>
      </c>
      <c r="P4" s="10">
        <f t="shared" si="0"/>
        <v>0.70662355065340643</v>
      </c>
    </row>
    <row r="5" spans="1:16" x14ac:dyDescent="0.2">
      <c r="A5">
        <v>2013</v>
      </c>
      <c r="B5" s="9">
        <v>452675</v>
      </c>
      <c r="C5" s="9">
        <v>86243</v>
      </c>
      <c r="D5" s="9">
        <v>37344</v>
      </c>
      <c r="E5" s="9">
        <v>58679</v>
      </c>
      <c r="F5" s="9">
        <v>41291</v>
      </c>
      <c r="G5" s="9">
        <v>203973</v>
      </c>
      <c r="H5" s="9">
        <v>22313</v>
      </c>
      <c r="I5" s="9">
        <v>2832</v>
      </c>
      <c r="J5" s="10">
        <f>C5/$B5*100</f>
        <v>19.051858397304912</v>
      </c>
      <c r="K5" s="10">
        <f t="shared" ref="K5" si="1">D5/$B5*100</f>
        <v>8.2496272159938133</v>
      </c>
      <c r="L5" s="10">
        <f t="shared" ref="L5" si="2">E5/$B5*100</f>
        <v>12.962721599381455</v>
      </c>
      <c r="M5" s="10">
        <f t="shared" ref="M5" si="3">F5/$B5*100</f>
        <v>9.1215551996465454</v>
      </c>
      <c r="N5" s="10">
        <f t="shared" ref="N5" si="4">G5/$B5*100</f>
        <v>45.059479759209147</v>
      </c>
      <c r="O5" s="10">
        <f t="shared" ref="O5" si="5">H5/$B5*100</f>
        <v>4.9291434251946766</v>
      </c>
      <c r="P5" s="10">
        <f t="shared" ref="P5" si="6">I5/$B5*100</f>
        <v>0.62561440326945383</v>
      </c>
    </row>
    <row r="7" spans="1:16" x14ac:dyDescent="0.2">
      <c r="A7" s="11" t="s">
        <v>30</v>
      </c>
      <c r="B7" s="8"/>
      <c r="C7" s="8"/>
      <c r="D7" s="8"/>
      <c r="E7" s="8"/>
      <c r="F7" s="8"/>
      <c r="G7" s="8"/>
      <c r="H7" s="8"/>
      <c r="I7" s="8"/>
    </row>
    <row r="8" spans="1:16" x14ac:dyDescent="0.2">
      <c r="A8">
        <v>2012</v>
      </c>
      <c r="B8" s="9">
        <v>649346</v>
      </c>
      <c r="C8" s="9">
        <v>126214</v>
      </c>
      <c r="D8" s="9">
        <v>39360</v>
      </c>
      <c r="E8" s="9">
        <v>43855</v>
      </c>
      <c r="F8" s="9">
        <v>124182</v>
      </c>
      <c r="G8" s="9">
        <v>294527</v>
      </c>
      <c r="H8" s="9">
        <v>18520</v>
      </c>
      <c r="I8" s="9">
        <v>2688</v>
      </c>
      <c r="J8" s="10">
        <f>C8/$B8*100</f>
        <v>19.437095169601413</v>
      </c>
      <c r="K8" s="10">
        <f t="shared" ref="K8:K9" si="7">D8/$B8*100</f>
        <v>6.0614834002211451</v>
      </c>
      <c r="L8" s="10">
        <f t="shared" ref="L8:L9" si="8">E8/$B8*100</f>
        <v>6.753718356623434</v>
      </c>
      <c r="M8" s="10">
        <f t="shared" ref="M8:M9" si="9">F8/$B8*100</f>
        <v>19.124164929020893</v>
      </c>
      <c r="N8" s="10">
        <f t="shared" ref="N8:N9" si="10">G8/$B8*100</f>
        <v>45.357482759576556</v>
      </c>
      <c r="O8" s="10">
        <f t="shared" ref="O8:O9" si="11">H8/$B8*100</f>
        <v>2.8521004210390144</v>
      </c>
      <c r="P8" s="10">
        <f t="shared" ref="P8:P9" si="12">I8/$B8*100</f>
        <v>0.41395496391754166</v>
      </c>
    </row>
    <row r="9" spans="1:16" x14ac:dyDescent="0.2">
      <c r="A9">
        <v>2013</v>
      </c>
      <c r="B9" s="9">
        <v>681721</v>
      </c>
      <c r="C9" s="9">
        <v>139569</v>
      </c>
      <c r="D9" s="9">
        <v>41145</v>
      </c>
      <c r="E9" s="9">
        <v>45414</v>
      </c>
      <c r="F9" s="9">
        <v>129331</v>
      </c>
      <c r="G9" s="9">
        <v>304440</v>
      </c>
      <c r="H9" s="9">
        <v>18977</v>
      </c>
      <c r="I9" s="9">
        <v>2845</v>
      </c>
      <c r="J9" s="10">
        <f>C9/$B9*100</f>
        <v>20.473038090362479</v>
      </c>
      <c r="K9" s="10">
        <f t="shared" si="7"/>
        <v>6.0354602542682416</v>
      </c>
      <c r="L9" s="10">
        <f t="shared" si="8"/>
        <v>6.6616695099608201</v>
      </c>
      <c r="M9" s="10">
        <f t="shared" si="9"/>
        <v>18.971250702266762</v>
      </c>
      <c r="N9" s="10">
        <f t="shared" si="10"/>
        <v>44.657565191625316</v>
      </c>
      <c r="O9" s="10">
        <f t="shared" si="11"/>
        <v>2.7836901019625331</v>
      </c>
      <c r="P9" s="10">
        <f t="shared" si="12"/>
        <v>0.41732614955384978</v>
      </c>
    </row>
    <row r="11" spans="1:16" x14ac:dyDescent="0.2">
      <c r="A11" s="11" t="s">
        <v>685</v>
      </c>
    </row>
    <row r="12" spans="1:16" x14ac:dyDescent="0.2">
      <c r="A12">
        <v>2012</v>
      </c>
      <c r="B12" s="9">
        <f>B8-B4</f>
        <v>206819</v>
      </c>
      <c r="C12" s="9">
        <f t="shared" ref="C12:I12" si="13">C8-C4</f>
        <v>42763</v>
      </c>
      <c r="D12" s="9">
        <f t="shared" si="13"/>
        <v>4706</v>
      </c>
      <c r="E12" s="9">
        <f t="shared" si="13"/>
        <v>-11590</v>
      </c>
      <c r="F12" s="9">
        <f t="shared" si="13"/>
        <v>84293</v>
      </c>
      <c r="G12" s="9">
        <f t="shared" si="13"/>
        <v>93300</v>
      </c>
      <c r="H12" s="9">
        <f t="shared" si="13"/>
        <v>-6214</v>
      </c>
      <c r="I12" s="9">
        <f t="shared" si="13"/>
        <v>-439</v>
      </c>
    </row>
    <row r="13" spans="1:16" x14ac:dyDescent="0.2">
      <c r="A13">
        <v>2013</v>
      </c>
      <c r="B13" s="9">
        <f>B9-B5</f>
        <v>229046</v>
      </c>
      <c r="C13" s="9">
        <f t="shared" ref="C13:I13" si="14">C9-C5</f>
        <v>53326</v>
      </c>
      <c r="D13" s="9">
        <f t="shared" si="14"/>
        <v>3801</v>
      </c>
      <c r="E13" s="9">
        <f t="shared" si="14"/>
        <v>-13265</v>
      </c>
      <c r="F13" s="9">
        <f t="shared" si="14"/>
        <v>88040</v>
      </c>
      <c r="G13" s="9">
        <f t="shared" si="14"/>
        <v>100467</v>
      </c>
      <c r="H13" s="9">
        <f t="shared" si="14"/>
        <v>-3336</v>
      </c>
      <c r="I13" s="9">
        <f t="shared" si="14"/>
        <v>13</v>
      </c>
    </row>
    <row r="15" spans="1:16" x14ac:dyDescent="0.2">
      <c r="A15" s="11" t="s">
        <v>692</v>
      </c>
    </row>
    <row r="16" spans="1:16" x14ac:dyDescent="0.2">
      <c r="A16">
        <v>2012</v>
      </c>
      <c r="B16" s="30">
        <f>B8/B4</f>
        <v>1.4673590537978474</v>
      </c>
      <c r="C16" s="30">
        <f t="shared" ref="C16:I16" si="15">C8/C4</f>
        <v>1.5124324453871134</v>
      </c>
      <c r="D16" s="30">
        <f t="shared" si="15"/>
        <v>1.1357996190915911</v>
      </c>
      <c r="E16" s="30">
        <f t="shared" si="15"/>
        <v>0.79096401839660924</v>
      </c>
      <c r="F16" s="30">
        <f t="shared" si="15"/>
        <v>3.1131890997518115</v>
      </c>
      <c r="G16" s="30">
        <f t="shared" si="15"/>
        <v>1.4636554736690404</v>
      </c>
      <c r="H16" s="30">
        <f t="shared" si="15"/>
        <v>0.74876687959893262</v>
      </c>
      <c r="I16" s="30">
        <f t="shared" si="15"/>
        <v>0.85960984969619447</v>
      </c>
    </row>
    <row r="17" spans="1:9" x14ac:dyDescent="0.2">
      <c r="A17">
        <v>2013</v>
      </c>
      <c r="B17" s="30">
        <f>B9/B5</f>
        <v>1.505983321367427</v>
      </c>
      <c r="C17" s="30">
        <f t="shared" ref="C17:I17" si="16">C9/C5</f>
        <v>1.6183226464756559</v>
      </c>
      <c r="D17" s="30">
        <f t="shared" si="16"/>
        <v>1.1017834190231361</v>
      </c>
      <c r="E17" s="30">
        <f t="shared" si="16"/>
        <v>0.77393956952231635</v>
      </c>
      <c r="F17" s="30">
        <f t="shared" si="16"/>
        <v>3.1321837688600422</v>
      </c>
      <c r="G17" s="30">
        <f t="shared" si="16"/>
        <v>1.4925504846229649</v>
      </c>
      <c r="H17" s="30">
        <f t="shared" si="16"/>
        <v>0.85049074530542734</v>
      </c>
      <c r="I17" s="30">
        <f t="shared" si="16"/>
        <v>1.004590395480226</v>
      </c>
    </row>
    <row r="19" spans="1:9" x14ac:dyDescent="0.2">
      <c r="A19" t="s">
        <v>687</v>
      </c>
    </row>
    <row r="20" spans="1:9" x14ac:dyDescent="0.2">
      <c r="A20" t="s">
        <v>688</v>
      </c>
    </row>
    <row r="22" spans="1:9" x14ac:dyDescent="0.2">
      <c r="A22" t="s">
        <v>689</v>
      </c>
    </row>
  </sheetData>
  <mergeCells count="2">
    <mergeCell ref="B1:I1"/>
    <mergeCell ref="J1:P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91"/>
  <sheetViews>
    <sheetView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2.75" x14ac:dyDescent="0.2"/>
  <cols>
    <col min="1" max="1" width="40.7109375" style="88" customWidth="1"/>
    <col min="2" max="11" width="12.7109375" style="88" bestFit="1" customWidth="1"/>
    <col min="12" max="12" width="12.7109375" style="88" customWidth="1"/>
    <col min="13" max="24" width="9.140625" style="88"/>
    <col min="25" max="35" width="10.85546875" style="88" customWidth="1"/>
    <col min="36" max="16384" width="9.140625" style="88"/>
  </cols>
  <sheetData>
    <row r="1" spans="1:59" x14ac:dyDescent="0.2">
      <c r="A1" s="89" t="s">
        <v>67</v>
      </c>
      <c r="B1" s="100" t="s">
        <v>716</v>
      </c>
      <c r="C1" s="100"/>
      <c r="D1" s="100"/>
      <c r="E1" s="100"/>
      <c r="F1" s="100"/>
      <c r="G1" s="100"/>
      <c r="H1" s="100"/>
      <c r="I1" s="100"/>
      <c r="J1" s="100"/>
      <c r="K1" s="100"/>
      <c r="L1" s="101"/>
      <c r="M1" s="105" t="s">
        <v>715</v>
      </c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1"/>
      <c r="Y1" s="105" t="s">
        <v>714</v>
      </c>
      <c r="Z1" s="100"/>
      <c r="AA1" s="100"/>
      <c r="AB1" s="100"/>
      <c r="AC1" s="100"/>
      <c r="AD1" s="100"/>
      <c r="AE1" s="100"/>
      <c r="AF1" s="100"/>
      <c r="AG1" s="100"/>
      <c r="AH1" s="100"/>
      <c r="AI1" s="101"/>
      <c r="AJ1" s="105" t="s">
        <v>717</v>
      </c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1"/>
      <c r="AV1" s="100" t="s">
        <v>699</v>
      </c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</row>
    <row r="2" spans="1:59" ht="25.5" x14ac:dyDescent="0.2">
      <c r="A2" s="88" t="s">
        <v>97</v>
      </c>
      <c r="B2" s="88">
        <v>2003</v>
      </c>
      <c r="C2" s="88">
        <v>2004</v>
      </c>
      <c r="D2" s="88">
        <v>2005</v>
      </c>
      <c r="E2" s="88">
        <v>2006</v>
      </c>
      <c r="F2" s="88">
        <v>2007</v>
      </c>
      <c r="G2" s="88">
        <v>2008</v>
      </c>
      <c r="H2" s="88">
        <v>2009</v>
      </c>
      <c r="I2" s="88">
        <v>2010</v>
      </c>
      <c r="J2" s="88">
        <v>2011</v>
      </c>
      <c r="K2" s="88">
        <v>2012</v>
      </c>
      <c r="L2" s="41">
        <v>2013</v>
      </c>
      <c r="M2" s="88">
        <v>2003</v>
      </c>
      <c r="N2" s="88">
        <v>2004</v>
      </c>
      <c r="O2" s="88">
        <v>2005</v>
      </c>
      <c r="P2" s="88">
        <v>2006</v>
      </c>
      <c r="Q2" s="88">
        <v>2007</v>
      </c>
      <c r="R2" s="88">
        <v>2008</v>
      </c>
      <c r="S2" s="88">
        <v>2009</v>
      </c>
      <c r="T2" s="88">
        <v>2010</v>
      </c>
      <c r="U2" s="88">
        <v>2011</v>
      </c>
      <c r="V2" s="88">
        <v>2012</v>
      </c>
      <c r="W2" s="88">
        <v>2013</v>
      </c>
      <c r="X2" s="40" t="s">
        <v>655</v>
      </c>
      <c r="Y2" s="88">
        <v>2003</v>
      </c>
      <c r="Z2" s="88">
        <v>2004</v>
      </c>
      <c r="AA2" s="88">
        <v>2005</v>
      </c>
      <c r="AB2" s="88">
        <v>2006</v>
      </c>
      <c r="AC2" s="88">
        <v>2007</v>
      </c>
      <c r="AD2" s="88">
        <v>2008</v>
      </c>
      <c r="AE2" s="88">
        <v>2009</v>
      </c>
      <c r="AF2" s="88">
        <v>2010</v>
      </c>
      <c r="AG2" s="88">
        <v>2011</v>
      </c>
      <c r="AH2" s="88">
        <v>2012</v>
      </c>
      <c r="AI2" s="41">
        <v>2013</v>
      </c>
      <c r="AJ2" s="88">
        <v>2003</v>
      </c>
      <c r="AK2" s="88">
        <v>2004</v>
      </c>
      <c r="AL2" s="88">
        <v>2005</v>
      </c>
      <c r="AM2" s="88">
        <v>2006</v>
      </c>
      <c r="AN2" s="88">
        <v>2007</v>
      </c>
      <c r="AO2" s="88">
        <v>2008</v>
      </c>
      <c r="AP2" s="88">
        <v>2009</v>
      </c>
      <c r="AQ2" s="88">
        <v>2010</v>
      </c>
      <c r="AR2" s="88">
        <v>2011</v>
      </c>
      <c r="AS2" s="88">
        <v>2012</v>
      </c>
      <c r="AT2" s="88">
        <v>2013</v>
      </c>
      <c r="AU2" s="40" t="s">
        <v>655</v>
      </c>
      <c r="AV2" s="88">
        <v>2003</v>
      </c>
      <c r="AW2" s="88">
        <v>2004</v>
      </c>
      <c r="AX2" s="88">
        <v>2005</v>
      </c>
      <c r="AY2" s="88">
        <v>2006</v>
      </c>
      <c r="AZ2" s="88">
        <v>2007</v>
      </c>
      <c r="BA2" s="88">
        <v>2008</v>
      </c>
      <c r="BB2" s="88">
        <v>2009</v>
      </c>
      <c r="BC2" s="88">
        <v>2010</v>
      </c>
      <c r="BD2" s="88">
        <v>2011</v>
      </c>
      <c r="BE2" s="88">
        <v>2012</v>
      </c>
      <c r="BF2" s="88">
        <v>2013</v>
      </c>
      <c r="BG2" s="90" t="s">
        <v>655</v>
      </c>
    </row>
    <row r="3" spans="1:59" x14ac:dyDescent="0.2">
      <c r="A3" s="89" t="s">
        <v>29</v>
      </c>
      <c r="L3" s="41"/>
      <c r="X3" s="41"/>
      <c r="AI3" s="41"/>
      <c r="AU3" s="41"/>
    </row>
    <row r="4" spans="1:59" x14ac:dyDescent="0.2">
      <c r="A4" s="88" t="s">
        <v>98</v>
      </c>
      <c r="B4" s="85">
        <v>1612059</v>
      </c>
      <c r="C4" s="85">
        <v>1867675</v>
      </c>
      <c r="D4" s="85">
        <v>2501975</v>
      </c>
      <c r="E4" s="85">
        <v>2829397</v>
      </c>
      <c r="F4" s="85">
        <v>3236773</v>
      </c>
      <c r="G4" s="85">
        <v>3804443</v>
      </c>
      <c r="H4" s="85">
        <v>3375157</v>
      </c>
      <c r="I4" s="85">
        <v>4054979</v>
      </c>
      <c r="J4" s="85">
        <v>6906364</v>
      </c>
      <c r="K4" s="85">
        <v>5807673</v>
      </c>
      <c r="L4" s="43">
        <v>4670037.7060000002</v>
      </c>
      <c r="M4" s="91">
        <f>B4/B$146*100</f>
        <v>0.12823416983188043</v>
      </c>
      <c r="N4" s="91">
        <f t="shared" ref="N4:W19" si="0">C4/C$146*100</f>
        <v>0.1270782752328676</v>
      </c>
      <c r="O4" s="91">
        <f t="shared" si="0"/>
        <v>0.14950959040732723</v>
      </c>
      <c r="P4" s="91">
        <f t="shared" si="0"/>
        <v>0.15261547446983104</v>
      </c>
      <c r="Q4" s="91">
        <f t="shared" si="0"/>
        <v>0.16539785952280317</v>
      </c>
      <c r="R4" s="91">
        <f t="shared" si="0"/>
        <v>0.18085041709387226</v>
      </c>
      <c r="S4" s="91">
        <f t="shared" si="0"/>
        <v>0.21640826510753905</v>
      </c>
      <c r="T4" s="91">
        <f t="shared" si="0"/>
        <v>0.21187475658899865</v>
      </c>
      <c r="U4" s="91">
        <f t="shared" si="0"/>
        <v>0.31278043161690011</v>
      </c>
      <c r="V4" s="91">
        <f t="shared" si="0"/>
        <v>0.25524644673216124</v>
      </c>
      <c r="W4" s="91">
        <f t="shared" si="0"/>
        <v>0.20601392052553463</v>
      </c>
      <c r="X4" s="42">
        <f>W4-M4</f>
        <v>7.7779750693654198E-2</v>
      </c>
      <c r="Y4" s="85">
        <v>115380</v>
      </c>
      <c r="Z4" s="85">
        <v>123211</v>
      </c>
      <c r="AA4" s="85">
        <v>137023</v>
      </c>
      <c r="AB4" s="85">
        <v>185527</v>
      </c>
      <c r="AC4" s="85">
        <v>194363</v>
      </c>
      <c r="AD4" s="85">
        <v>221572</v>
      </c>
      <c r="AE4" s="85">
        <v>223324</v>
      </c>
      <c r="AF4" s="85">
        <v>210260</v>
      </c>
      <c r="AG4" s="85">
        <v>450823</v>
      </c>
      <c r="AH4" s="85">
        <v>444411</v>
      </c>
      <c r="AI4" s="43">
        <v>308700.89500000002</v>
      </c>
      <c r="AJ4" s="91">
        <f>Y4/Y$146*100</f>
        <v>8.3572365291549239E-2</v>
      </c>
      <c r="AK4" s="91">
        <f t="shared" ref="AK4:AT19" si="1">Z4/Z$146*100</f>
        <v>7.9031300791478493E-2</v>
      </c>
      <c r="AL4" s="91">
        <f t="shared" si="1"/>
        <v>8.0550300644974981E-2</v>
      </c>
      <c r="AM4" s="91">
        <f t="shared" si="1"/>
        <v>9.3580854366108746E-2</v>
      </c>
      <c r="AN4" s="91">
        <f t="shared" si="1"/>
        <v>9.2240207313832215E-2</v>
      </c>
      <c r="AO4" s="91">
        <f t="shared" si="1"/>
        <v>0.10260736259460942</v>
      </c>
      <c r="AP4" s="91">
        <f t="shared" si="1"/>
        <v>0.12641860838621866</v>
      </c>
      <c r="AQ4" s="91">
        <f t="shared" si="1"/>
        <v>9.1423106043459074E-2</v>
      </c>
      <c r="AR4" s="91">
        <f t="shared" si="1"/>
        <v>0.17149784637197943</v>
      </c>
      <c r="AS4" s="91">
        <f t="shared" si="1"/>
        <v>0.16010781921114342</v>
      </c>
      <c r="AT4" s="91">
        <f t="shared" si="1"/>
        <v>0.11007125115487303</v>
      </c>
      <c r="AU4" s="42">
        <f>AT4-AJ4</f>
        <v>2.6498885863323787E-2</v>
      </c>
      <c r="AV4" s="91">
        <f t="shared" ref="AV4:AV35" si="2">Y4/B4*100</f>
        <v>7.1573062772516387</v>
      </c>
      <c r="AW4" s="91">
        <f t="shared" ref="AW4:AW35" si="3">Z4/C4*100</f>
        <v>6.5970257137885335</v>
      </c>
      <c r="AX4" s="91">
        <f t="shared" ref="AX4:AX35" si="4">AA4/D4*100</f>
        <v>5.4765934911419976</v>
      </c>
      <c r="AY4" s="91">
        <f t="shared" ref="AY4:AY35" si="5">AB4/E4*100</f>
        <v>6.5571215350832697</v>
      </c>
      <c r="AZ4" s="91">
        <f t="shared" ref="AZ4:AZ35" si="6">AC4/F4*100</f>
        <v>6.0048387699724382</v>
      </c>
      <c r="BA4" s="91">
        <f t="shared" ref="BA4:BA35" si="7">AD4/G4*100</f>
        <v>5.8240325850591006</v>
      </c>
      <c r="BB4" s="91">
        <f t="shared" ref="BB4:BB35" si="8">AE4/H4*100</f>
        <v>6.6166996083441454</v>
      </c>
      <c r="BC4" s="91">
        <f t="shared" ref="BC4:BC35" si="9">AF4/I4*100</f>
        <v>5.1852303057549749</v>
      </c>
      <c r="BD4" s="91">
        <f t="shared" ref="BD4:BD35" si="10">AG4/J4*100</f>
        <v>6.5276460956879765</v>
      </c>
      <c r="BE4" s="91">
        <f t="shared" ref="BE4:BE35" si="11">AH4/K4*100</f>
        <v>7.6521353733242217</v>
      </c>
      <c r="BF4" s="91">
        <f t="shared" ref="BF4:BF35" si="12">AI4/L4*100</f>
        <v>6.610244165767341</v>
      </c>
      <c r="BG4" s="91">
        <f>BF4-AV4</f>
        <v>-0.54706211148429773</v>
      </c>
    </row>
    <row r="5" spans="1:59" x14ac:dyDescent="0.2">
      <c r="A5" s="88" t="s">
        <v>99</v>
      </c>
      <c r="B5" s="85">
        <v>701939</v>
      </c>
      <c r="C5" s="85">
        <v>679442</v>
      </c>
      <c r="D5" s="85">
        <v>872154</v>
      </c>
      <c r="E5" s="85">
        <v>714002</v>
      </c>
      <c r="F5" s="85">
        <v>660206</v>
      </c>
      <c r="G5" s="85">
        <v>878337</v>
      </c>
      <c r="H5" s="85">
        <v>1178525</v>
      </c>
      <c r="I5" s="85">
        <v>1250897</v>
      </c>
      <c r="J5" s="85">
        <v>1424939</v>
      </c>
      <c r="K5" s="85">
        <v>996483</v>
      </c>
      <c r="L5" s="43">
        <v>1099453.9240000001</v>
      </c>
      <c r="M5" s="91">
        <f t="shared" ref="M5:M68" si="13">B5/B$146*100</f>
        <v>5.5837016472486629E-2</v>
      </c>
      <c r="N5" s="91">
        <f t="shared" si="0"/>
        <v>4.6229840566892007E-2</v>
      </c>
      <c r="O5" s="91">
        <f t="shared" si="0"/>
        <v>5.2116982508662993E-2</v>
      </c>
      <c r="P5" s="91">
        <f t="shared" si="0"/>
        <v>3.8512712780287922E-2</v>
      </c>
      <c r="Q5" s="91">
        <f t="shared" si="0"/>
        <v>3.3736273518134206E-2</v>
      </c>
      <c r="R5" s="91">
        <f t="shared" si="0"/>
        <v>4.1753185104621227E-2</v>
      </c>
      <c r="S5" s="91">
        <f t="shared" si="0"/>
        <v>7.5564647995889508E-2</v>
      </c>
      <c r="T5" s="91">
        <f t="shared" si="0"/>
        <v>6.5360017251114899E-2</v>
      </c>
      <c r="U5" s="91">
        <f t="shared" si="0"/>
        <v>6.453367292076613E-2</v>
      </c>
      <c r="V5" s="91">
        <f t="shared" si="0"/>
        <v>4.3795293739679247E-2</v>
      </c>
      <c r="W5" s="91">
        <f t="shared" si="0"/>
        <v>4.8501281484176352E-2</v>
      </c>
      <c r="X5" s="42">
        <f t="shared" ref="X5:X68" si="14">W5-M5</f>
        <v>-7.3357349883102774E-3</v>
      </c>
      <c r="Y5" s="85">
        <v>2807</v>
      </c>
      <c r="Z5" s="85">
        <v>0</v>
      </c>
      <c r="AA5" s="85">
        <v>973</v>
      </c>
      <c r="AB5" s="85">
        <v>154</v>
      </c>
      <c r="AC5" s="85">
        <v>3169</v>
      </c>
      <c r="AD5" s="85">
        <v>435</v>
      </c>
      <c r="AE5" s="85">
        <v>430</v>
      </c>
      <c r="AF5" s="85">
        <v>131</v>
      </c>
      <c r="AG5" s="85">
        <v>102</v>
      </c>
      <c r="AH5" s="85">
        <v>336</v>
      </c>
      <c r="AI5" s="43">
        <v>312.45100000000002</v>
      </c>
      <c r="AJ5" s="91">
        <f t="shared" ref="AJ5:AS43" si="15">Y5/Y$146*100</f>
        <v>2.0331741148672104E-3</v>
      </c>
      <c r="AK5" s="91">
        <f t="shared" si="1"/>
        <v>0</v>
      </c>
      <c r="AL5" s="91">
        <f t="shared" si="1"/>
        <v>5.7198749500128186E-4</v>
      </c>
      <c r="AM5" s="91">
        <f t="shared" si="1"/>
        <v>7.7678459590144544E-5</v>
      </c>
      <c r="AN5" s="91">
        <f t="shared" si="1"/>
        <v>1.5039344781544548E-3</v>
      </c>
      <c r="AO5" s="91">
        <f t="shared" si="1"/>
        <v>2.0144333547855823E-4</v>
      </c>
      <c r="AP5" s="91">
        <f t="shared" si="1"/>
        <v>2.4341316475647053E-4</v>
      </c>
      <c r="AQ5" s="91">
        <f t="shared" si="1"/>
        <v>5.6960082239575471E-5</v>
      </c>
      <c r="AR5" s="91">
        <f t="shared" si="1"/>
        <v>3.8801880848896139E-5</v>
      </c>
      <c r="AS5" s="91">
        <f t="shared" si="1"/>
        <v>1.2105062038280825E-4</v>
      </c>
      <c r="AT5" s="91">
        <f t="shared" si="1"/>
        <v>1.1140839904138028E-4</v>
      </c>
      <c r="AU5" s="42">
        <f t="shared" ref="AU5:AU68" si="16">AT5-AJ5</f>
        <v>-1.92176571582583E-3</v>
      </c>
      <c r="AV5" s="91">
        <f t="shared" si="2"/>
        <v>0.39989229833361595</v>
      </c>
      <c r="AW5" s="91">
        <f t="shared" si="3"/>
        <v>0</v>
      </c>
      <c r="AX5" s="91">
        <f t="shared" si="4"/>
        <v>0.11156286619106259</v>
      </c>
      <c r="AY5" s="91">
        <f t="shared" si="5"/>
        <v>2.1568567034826232E-2</v>
      </c>
      <c r="AZ5" s="91">
        <f t="shared" si="6"/>
        <v>0.48000169644020196</v>
      </c>
      <c r="BA5" s="91">
        <f t="shared" si="7"/>
        <v>4.9525409950850301E-2</v>
      </c>
      <c r="BB5" s="91">
        <f t="shared" si="8"/>
        <v>3.6486285823380919E-2</v>
      </c>
      <c r="BC5" s="91">
        <f t="shared" si="9"/>
        <v>1.0472484944803609E-2</v>
      </c>
      <c r="BD5" s="91">
        <f t="shared" si="10"/>
        <v>7.1582011580846611E-3</v>
      </c>
      <c r="BE5" s="91">
        <f t="shared" si="11"/>
        <v>3.3718588274963046E-2</v>
      </c>
      <c r="BF5" s="91">
        <f t="shared" si="12"/>
        <v>2.8418744358403872E-2</v>
      </c>
      <c r="BG5" s="91">
        <f t="shared" ref="BG5:BG68" si="17">BF5-AV5</f>
        <v>-0.37147355397521209</v>
      </c>
    </row>
    <row r="6" spans="1:59" x14ac:dyDescent="0.2">
      <c r="A6" s="88" t="s">
        <v>100</v>
      </c>
      <c r="B6" s="85">
        <v>574254</v>
      </c>
      <c r="C6" s="85">
        <v>568117</v>
      </c>
      <c r="D6" s="85">
        <v>864167</v>
      </c>
      <c r="E6" s="85">
        <v>1349352</v>
      </c>
      <c r="F6" s="85">
        <v>825990</v>
      </c>
      <c r="G6" s="85">
        <v>1097895</v>
      </c>
      <c r="H6" s="85">
        <v>1192671</v>
      </c>
      <c r="I6" s="85">
        <v>1983604</v>
      </c>
      <c r="J6" s="85">
        <v>2789693</v>
      </c>
      <c r="K6" s="85">
        <v>2279516</v>
      </c>
      <c r="L6" s="43">
        <v>1586056.4140000001</v>
      </c>
      <c r="M6" s="91">
        <f t="shared" si="13"/>
        <v>4.5680080544593382E-2</v>
      </c>
      <c r="N6" s="91">
        <f t="shared" si="0"/>
        <v>3.8655188129878615E-2</v>
      </c>
      <c r="O6" s="91">
        <f t="shared" si="0"/>
        <v>5.1639706317420743E-2</v>
      </c>
      <c r="P6" s="91">
        <f t="shared" si="0"/>
        <v>7.2782997828447354E-2</v>
      </c>
      <c r="Q6" s="91">
        <f t="shared" si="0"/>
        <v>4.220777236687287E-2</v>
      </c>
      <c r="R6" s="91">
        <f t="shared" si="0"/>
        <v>5.2190233544115887E-2</v>
      </c>
      <c r="S6" s="91">
        <f t="shared" si="0"/>
        <v>7.6471661008383818E-2</v>
      </c>
      <c r="T6" s="91">
        <f t="shared" si="0"/>
        <v>0.10364433815044764</v>
      </c>
      <c r="U6" s="91">
        <f t="shared" si="0"/>
        <v>0.12634164382570118</v>
      </c>
      <c r="V6" s="91">
        <f t="shared" si="0"/>
        <v>0.10018442141441317</v>
      </c>
      <c r="W6" s="91">
        <f t="shared" si="0"/>
        <v>6.9967250928832325E-2</v>
      </c>
      <c r="X6" s="42">
        <f t="shared" si="14"/>
        <v>2.4287170384238943E-2</v>
      </c>
      <c r="Y6" s="85">
        <v>14447</v>
      </c>
      <c r="Z6" s="85">
        <v>20262</v>
      </c>
      <c r="AA6" s="85">
        <v>129954</v>
      </c>
      <c r="AB6" s="85">
        <v>378481</v>
      </c>
      <c r="AC6" s="85">
        <v>103476</v>
      </c>
      <c r="AD6" s="85">
        <v>406937</v>
      </c>
      <c r="AE6" s="85">
        <v>508683</v>
      </c>
      <c r="AF6" s="85">
        <v>715991</v>
      </c>
      <c r="AG6" s="85">
        <v>1240517</v>
      </c>
      <c r="AH6" s="85">
        <v>830575</v>
      </c>
      <c r="AI6" s="43">
        <v>1093793.8400000001</v>
      </c>
      <c r="AJ6" s="91">
        <f t="shared" si="15"/>
        <v>1.046429157017691E-2</v>
      </c>
      <c r="AK6" s="91">
        <f t="shared" si="1"/>
        <v>1.29966660171327E-2</v>
      </c>
      <c r="AL6" s="91">
        <f t="shared" si="1"/>
        <v>7.639472037553606E-2</v>
      </c>
      <c r="AM6" s="91">
        <f t="shared" si="1"/>
        <v>0.19090792898790582</v>
      </c>
      <c r="AN6" s="91">
        <f t="shared" si="1"/>
        <v>4.9107328514203331E-2</v>
      </c>
      <c r="AO6" s="91">
        <f t="shared" si="1"/>
        <v>0.18844769335548975</v>
      </c>
      <c r="AP6" s="91">
        <f t="shared" si="1"/>
        <v>0.28795381136701326</v>
      </c>
      <c r="AQ6" s="91">
        <f t="shared" si="1"/>
        <v>0.31131989498317469</v>
      </c>
      <c r="AR6" s="91">
        <f t="shared" si="1"/>
        <v>0.4719058120100989</v>
      </c>
      <c r="AS6" s="91">
        <f t="shared" si="1"/>
        <v>0.29923100900134214</v>
      </c>
      <c r="AT6" s="91">
        <f t="shared" si="1"/>
        <v>0.39000617887516326</v>
      </c>
      <c r="AU6" s="42">
        <f t="shared" si="16"/>
        <v>0.37954188730498634</v>
      </c>
      <c r="AV6" s="91">
        <f t="shared" si="2"/>
        <v>2.515785697618127</v>
      </c>
      <c r="AW6" s="91">
        <f t="shared" si="3"/>
        <v>3.5665188684725151</v>
      </c>
      <c r="AX6" s="91">
        <f t="shared" si="4"/>
        <v>15.038065559087539</v>
      </c>
      <c r="AY6" s="91">
        <f t="shared" si="5"/>
        <v>28.049093194362921</v>
      </c>
      <c r="AZ6" s="91">
        <f t="shared" si="6"/>
        <v>12.527512439617913</v>
      </c>
      <c r="BA6" s="91">
        <f t="shared" si="7"/>
        <v>37.065202045732967</v>
      </c>
      <c r="BB6" s="91">
        <f t="shared" si="8"/>
        <v>42.650739390829493</v>
      </c>
      <c r="BC6" s="91">
        <f t="shared" si="9"/>
        <v>36.095460585883075</v>
      </c>
      <c r="BD6" s="91">
        <f t="shared" si="10"/>
        <v>44.467867969701324</v>
      </c>
      <c r="BE6" s="91">
        <f t="shared" si="11"/>
        <v>36.436462828074028</v>
      </c>
      <c r="BF6" s="91">
        <f t="shared" si="12"/>
        <v>68.963110665242709</v>
      </c>
      <c r="BG6" s="91">
        <f t="shared" si="17"/>
        <v>66.447324967624581</v>
      </c>
    </row>
    <row r="7" spans="1:59" x14ac:dyDescent="0.2">
      <c r="A7" s="88" t="s">
        <v>101</v>
      </c>
      <c r="B7" s="85">
        <v>5715238</v>
      </c>
      <c r="C7" s="85">
        <v>6859585</v>
      </c>
      <c r="D7" s="85">
        <v>7475829</v>
      </c>
      <c r="E7" s="85">
        <v>7467816</v>
      </c>
      <c r="F7" s="85">
        <v>8009648</v>
      </c>
      <c r="G7" s="85">
        <v>7419473</v>
      </c>
      <c r="H7" s="85">
        <v>6381711</v>
      </c>
      <c r="I7" s="85">
        <v>7175311</v>
      </c>
      <c r="J7" s="85">
        <v>7710549</v>
      </c>
      <c r="K7" s="85">
        <v>8525104</v>
      </c>
      <c r="L7" s="43">
        <v>8819457.5050000008</v>
      </c>
      <c r="M7" s="91">
        <f t="shared" si="13"/>
        <v>0.45462901812006679</v>
      </c>
      <c r="N7" s="91">
        <f t="shared" si="0"/>
        <v>0.46673229047518983</v>
      </c>
      <c r="O7" s="91">
        <f t="shared" si="0"/>
        <v>0.44673033573285859</v>
      </c>
      <c r="P7" s="91">
        <f t="shared" si="0"/>
        <v>0.40280818919840372</v>
      </c>
      <c r="Q7" s="91">
        <f t="shared" si="0"/>
        <v>0.40928994239976091</v>
      </c>
      <c r="R7" s="91">
        <f t="shared" si="0"/>
        <v>0.3526967776010112</v>
      </c>
      <c r="S7" s="91">
        <f t="shared" si="0"/>
        <v>0.40918244867652026</v>
      </c>
      <c r="T7" s="91">
        <f t="shared" si="0"/>
        <v>0.37491372250642097</v>
      </c>
      <c r="U7" s="91">
        <f t="shared" si="0"/>
        <v>0.34920094629000986</v>
      </c>
      <c r="V7" s="91">
        <f t="shared" si="0"/>
        <v>0.37467717346037466</v>
      </c>
      <c r="W7" s="91">
        <f t="shared" si="0"/>
        <v>0.38906131639558972</v>
      </c>
      <c r="X7" s="42">
        <f t="shared" si="14"/>
        <v>-6.5567701724477068E-2</v>
      </c>
      <c r="Y7" s="85">
        <v>512256</v>
      </c>
      <c r="Z7" s="85">
        <v>599456</v>
      </c>
      <c r="AA7" s="85">
        <v>605820</v>
      </c>
      <c r="AB7" s="85">
        <v>661459</v>
      </c>
      <c r="AC7" s="85">
        <v>641084</v>
      </c>
      <c r="AD7" s="85">
        <v>444180</v>
      </c>
      <c r="AE7" s="85">
        <v>555643</v>
      </c>
      <c r="AF7" s="85">
        <v>786580</v>
      </c>
      <c r="AG7" s="85">
        <v>993773</v>
      </c>
      <c r="AH7" s="85">
        <v>1295620</v>
      </c>
      <c r="AI7" s="43">
        <v>1123595.3640000001</v>
      </c>
      <c r="AJ7" s="91">
        <f t="shared" si="15"/>
        <v>0.37103870302294889</v>
      </c>
      <c r="AK7" s="91">
        <f t="shared" si="1"/>
        <v>0.38450939808342216</v>
      </c>
      <c r="AL7" s="91">
        <f t="shared" si="1"/>
        <v>0.35613716775095233</v>
      </c>
      <c r="AM7" s="91">
        <f t="shared" si="1"/>
        <v>0.33364361170154166</v>
      </c>
      <c r="AN7" s="91">
        <f t="shared" si="1"/>
        <v>0.30424371441879788</v>
      </c>
      <c r="AO7" s="91">
        <f t="shared" si="1"/>
        <v>0.2056944844893471</v>
      </c>
      <c r="AP7" s="91">
        <f t="shared" si="1"/>
        <v>0.31453679326692918</v>
      </c>
      <c r="AQ7" s="91">
        <f t="shared" si="1"/>
        <v>0.34201268311454408</v>
      </c>
      <c r="AR7" s="91">
        <f t="shared" si="1"/>
        <v>0.37804177977303982</v>
      </c>
      <c r="AS7" s="91">
        <f t="shared" si="1"/>
        <v>0.46677263327492269</v>
      </c>
      <c r="AT7" s="91">
        <f t="shared" si="1"/>
        <v>0.40063229329897138</v>
      </c>
      <c r="AU7" s="42">
        <f t="shared" si="16"/>
        <v>2.9593590276022486E-2</v>
      </c>
      <c r="AV7" s="91">
        <f t="shared" si="2"/>
        <v>8.9629863183300511</v>
      </c>
      <c r="AW7" s="91">
        <f t="shared" si="3"/>
        <v>8.7389543244963068</v>
      </c>
      <c r="AX7" s="91">
        <f t="shared" si="4"/>
        <v>8.1037166580455491</v>
      </c>
      <c r="AY7" s="91">
        <f t="shared" si="5"/>
        <v>8.8574624763116816</v>
      </c>
      <c r="AZ7" s="91">
        <f t="shared" si="6"/>
        <v>8.0038972998563729</v>
      </c>
      <c r="BA7" s="91">
        <f t="shared" si="7"/>
        <v>5.9866785686800128</v>
      </c>
      <c r="BB7" s="91">
        <f t="shared" si="8"/>
        <v>8.7068029247955607</v>
      </c>
      <c r="BC7" s="91">
        <f t="shared" si="9"/>
        <v>10.962312295592485</v>
      </c>
      <c r="BD7" s="91">
        <f t="shared" si="10"/>
        <v>12.888485631827255</v>
      </c>
      <c r="BE7" s="91">
        <f t="shared" si="11"/>
        <v>15.19770315998491</v>
      </c>
      <c r="BF7" s="91">
        <f t="shared" si="12"/>
        <v>12.739960064017566</v>
      </c>
      <c r="BG7" s="91">
        <f t="shared" si="17"/>
        <v>3.7769737456875152</v>
      </c>
    </row>
    <row r="8" spans="1:59" x14ac:dyDescent="0.2">
      <c r="A8" s="88" t="s">
        <v>102</v>
      </c>
      <c r="B8" s="85">
        <v>1161247</v>
      </c>
      <c r="C8" s="85">
        <v>1361913</v>
      </c>
      <c r="D8" s="85">
        <v>1447451</v>
      </c>
      <c r="E8" s="85">
        <v>1443500</v>
      </c>
      <c r="F8" s="85">
        <v>1579748</v>
      </c>
      <c r="G8" s="85">
        <v>1680926</v>
      </c>
      <c r="H8" s="85">
        <v>1421506</v>
      </c>
      <c r="I8" s="85">
        <v>1409699</v>
      </c>
      <c r="J8" s="85">
        <v>1585704</v>
      </c>
      <c r="K8" s="85">
        <v>1689623</v>
      </c>
      <c r="L8" s="43">
        <v>1743687.5589999999</v>
      </c>
      <c r="M8" s="91">
        <f t="shared" si="13"/>
        <v>9.2373508050736144E-2</v>
      </c>
      <c r="N8" s="91">
        <f t="shared" si="0"/>
        <v>9.2665776999328264E-2</v>
      </c>
      <c r="O8" s="91">
        <f t="shared" si="0"/>
        <v>8.6494791572528193E-2</v>
      </c>
      <c r="P8" s="91">
        <f t="shared" si="0"/>
        <v>7.7861267753235444E-2</v>
      </c>
      <c r="Q8" s="91">
        <f t="shared" si="0"/>
        <v>8.0724517222996256E-2</v>
      </c>
      <c r="R8" s="91">
        <f t="shared" si="0"/>
        <v>7.9905565204665796E-2</v>
      </c>
      <c r="S8" s="91">
        <f t="shared" si="0"/>
        <v>9.1144100052221982E-2</v>
      </c>
      <c r="T8" s="91">
        <f t="shared" si="0"/>
        <v>7.3657504142131139E-2</v>
      </c>
      <c r="U8" s="91">
        <f t="shared" si="0"/>
        <v>7.1814515067066403E-2</v>
      </c>
      <c r="V8" s="91">
        <f t="shared" si="0"/>
        <v>7.4258703454367081E-2</v>
      </c>
      <c r="W8" s="91">
        <f t="shared" si="0"/>
        <v>7.6920987113158312E-2</v>
      </c>
      <c r="X8" s="42">
        <f t="shared" si="14"/>
        <v>-1.5452520937577832E-2</v>
      </c>
      <c r="Y8" s="85">
        <v>23441</v>
      </c>
      <c r="Z8" s="85">
        <v>31969</v>
      </c>
      <c r="AA8" s="85">
        <v>43729</v>
      </c>
      <c r="AB8" s="85">
        <v>52765</v>
      </c>
      <c r="AC8" s="85">
        <v>57876</v>
      </c>
      <c r="AD8" s="85">
        <v>81105</v>
      </c>
      <c r="AE8" s="85">
        <v>68640</v>
      </c>
      <c r="AF8" s="85">
        <v>79525</v>
      </c>
      <c r="AG8" s="85">
        <v>87882</v>
      </c>
      <c r="AH8" s="85">
        <v>93978</v>
      </c>
      <c r="AI8" s="43">
        <v>99412.654999999999</v>
      </c>
      <c r="AJ8" s="91">
        <f t="shared" si="15"/>
        <v>1.6978850882295074E-2</v>
      </c>
      <c r="AK8" s="91">
        <f t="shared" si="1"/>
        <v>2.0505893589068961E-2</v>
      </c>
      <c r="AL8" s="91">
        <f t="shared" si="1"/>
        <v>2.5706517131460493E-2</v>
      </c>
      <c r="AM8" s="91">
        <f t="shared" si="1"/>
        <v>2.6614960521259588E-2</v>
      </c>
      <c r="AN8" s="91">
        <f t="shared" si="1"/>
        <v>2.7466617815609724E-2</v>
      </c>
      <c r="AO8" s="91">
        <f t="shared" si="1"/>
        <v>3.7558762583881529E-2</v>
      </c>
      <c r="AP8" s="91">
        <f t="shared" si="1"/>
        <v>3.8855534020660783E-2</v>
      </c>
      <c r="AQ8" s="91">
        <f t="shared" si="1"/>
        <v>3.4578248397727017E-2</v>
      </c>
      <c r="AR8" s="91">
        <f t="shared" si="1"/>
        <v>3.3431244046693044E-2</v>
      </c>
      <c r="AS8" s="91">
        <f t="shared" si="1"/>
        <v>3.3857426197427244E-2</v>
      </c>
      <c r="AT8" s="91">
        <f t="shared" si="1"/>
        <v>3.544685322819599E-2</v>
      </c>
      <c r="AU8" s="42">
        <f t="shared" si="16"/>
        <v>1.8468002345900916E-2</v>
      </c>
      <c r="AV8" s="91">
        <f t="shared" si="2"/>
        <v>2.018605860768639</v>
      </c>
      <c r="AW8" s="91">
        <f t="shared" si="3"/>
        <v>2.3473599268088345</v>
      </c>
      <c r="AX8" s="91">
        <f t="shared" si="4"/>
        <v>3.0211039959211052</v>
      </c>
      <c r="AY8" s="91">
        <f t="shared" si="5"/>
        <v>3.6553515760304816</v>
      </c>
      <c r="AZ8" s="91">
        <f t="shared" si="6"/>
        <v>3.6636222992527925</v>
      </c>
      <c r="BA8" s="91">
        <f t="shared" si="7"/>
        <v>4.8250190668714739</v>
      </c>
      <c r="BB8" s="91">
        <f t="shared" si="8"/>
        <v>4.8286816939217987</v>
      </c>
      <c r="BC8" s="91">
        <f t="shared" si="9"/>
        <v>5.6412751942081254</v>
      </c>
      <c r="BD8" s="91">
        <f t="shared" si="10"/>
        <v>5.5421440571506411</v>
      </c>
      <c r="BE8" s="91">
        <f t="shared" si="11"/>
        <v>5.562069171643615</v>
      </c>
      <c r="BF8" s="91">
        <f t="shared" si="12"/>
        <v>5.7012883120536166</v>
      </c>
      <c r="BG8" s="91">
        <f t="shared" si="17"/>
        <v>3.6826824512849776</v>
      </c>
    </row>
    <row r="9" spans="1:59" x14ac:dyDescent="0.2">
      <c r="A9" s="88" t="s">
        <v>103</v>
      </c>
      <c r="B9" s="85">
        <v>5506093</v>
      </c>
      <c r="C9" s="85">
        <v>5844414</v>
      </c>
      <c r="D9" s="85">
        <v>6734939</v>
      </c>
      <c r="E9" s="85">
        <v>7542971</v>
      </c>
      <c r="F9" s="85">
        <v>9038096</v>
      </c>
      <c r="G9" s="85">
        <v>9742015</v>
      </c>
      <c r="H9" s="85">
        <v>9517966</v>
      </c>
      <c r="I9" s="85">
        <v>10404996</v>
      </c>
      <c r="J9" s="85">
        <v>11687077</v>
      </c>
      <c r="K9" s="85">
        <v>12258879</v>
      </c>
      <c r="L9" s="43">
        <v>13149745.700999999</v>
      </c>
      <c r="M9" s="91">
        <f t="shared" si="13"/>
        <v>0.43799219809704737</v>
      </c>
      <c r="N9" s="91">
        <f t="shared" si="0"/>
        <v>0.39765914887056086</v>
      </c>
      <c r="O9" s="91">
        <f t="shared" si="0"/>
        <v>0.40245724729796828</v>
      </c>
      <c r="P9" s="91">
        <f t="shared" si="0"/>
        <v>0.40686199146926921</v>
      </c>
      <c r="Q9" s="91">
        <f t="shared" si="0"/>
        <v>0.4618432409568447</v>
      </c>
      <c r="R9" s="91">
        <f t="shared" si="0"/>
        <v>0.4631026082096012</v>
      </c>
      <c r="S9" s="91">
        <f t="shared" si="0"/>
        <v>0.61027279898758569</v>
      </c>
      <c r="T9" s="91">
        <f t="shared" si="0"/>
        <v>0.54366643940930504</v>
      </c>
      <c r="U9" s="91">
        <f t="shared" si="0"/>
        <v>0.52929283605670741</v>
      </c>
      <c r="V9" s="91">
        <f t="shared" si="0"/>
        <v>0.53877608220530138</v>
      </c>
      <c r="W9" s="91">
        <f t="shared" si="0"/>
        <v>0.58008753597348461</v>
      </c>
      <c r="X9" s="42">
        <f t="shared" si="14"/>
        <v>0.14209533787643724</v>
      </c>
      <c r="Y9" s="85">
        <v>946589</v>
      </c>
      <c r="Z9" s="85">
        <v>1137021</v>
      </c>
      <c r="AA9" s="85">
        <v>1504764</v>
      </c>
      <c r="AB9" s="85">
        <v>1481937</v>
      </c>
      <c r="AC9" s="85">
        <v>2068722</v>
      </c>
      <c r="AD9" s="85">
        <v>2213452</v>
      </c>
      <c r="AE9" s="85">
        <v>2415672</v>
      </c>
      <c r="AF9" s="85">
        <v>2895449</v>
      </c>
      <c r="AG9" s="85">
        <v>3107213</v>
      </c>
      <c r="AH9" s="85">
        <v>3501376</v>
      </c>
      <c r="AI9" s="43">
        <v>3965686.8730000001</v>
      </c>
      <c r="AJ9" s="91">
        <f t="shared" si="15"/>
        <v>0.68563600007767633</v>
      </c>
      <c r="AK9" s="91">
        <f t="shared" si="1"/>
        <v>0.72932001734607832</v>
      </c>
      <c r="AL9" s="91">
        <f t="shared" si="1"/>
        <v>0.88459012428377082</v>
      </c>
      <c r="AM9" s="91">
        <f t="shared" si="1"/>
        <v>0.74749729460805214</v>
      </c>
      <c r="AN9" s="91">
        <f t="shared" si="1"/>
        <v>0.98176785784684117</v>
      </c>
      <c r="AO9" s="91">
        <f t="shared" si="1"/>
        <v>1.0250233420728405</v>
      </c>
      <c r="AP9" s="91">
        <f t="shared" si="1"/>
        <v>1.3674566663571923</v>
      </c>
      <c r="AQ9" s="91">
        <f t="shared" si="1"/>
        <v>1.2589695661106606</v>
      </c>
      <c r="AR9" s="91">
        <f t="shared" si="1"/>
        <v>1.1820167509621677</v>
      </c>
      <c r="AS9" s="91">
        <f t="shared" si="1"/>
        <v>1.261439693432963</v>
      </c>
      <c r="AT9" s="91">
        <f t="shared" si="1"/>
        <v>1.4140163597503208</v>
      </c>
      <c r="AU9" s="42">
        <f t="shared" si="16"/>
        <v>0.72838035967264447</v>
      </c>
      <c r="AV9" s="91">
        <f t="shared" si="2"/>
        <v>17.1916638531169</v>
      </c>
      <c r="AW9" s="91">
        <f t="shared" si="3"/>
        <v>19.454833281831164</v>
      </c>
      <c r="AX9" s="91">
        <f t="shared" si="4"/>
        <v>22.342652249708571</v>
      </c>
      <c r="AY9" s="91">
        <f t="shared" si="5"/>
        <v>19.646595486049197</v>
      </c>
      <c r="AZ9" s="91">
        <f t="shared" si="6"/>
        <v>22.888913771219073</v>
      </c>
      <c r="BA9" s="91">
        <f t="shared" si="7"/>
        <v>22.720679448758805</v>
      </c>
      <c r="BB9" s="91">
        <f t="shared" si="8"/>
        <v>25.38012848543481</v>
      </c>
      <c r="BC9" s="91">
        <f t="shared" si="9"/>
        <v>27.827487872172174</v>
      </c>
      <c r="BD9" s="91">
        <f t="shared" si="10"/>
        <v>26.586741920156769</v>
      </c>
      <c r="BE9" s="91">
        <f t="shared" si="11"/>
        <v>28.561959050252472</v>
      </c>
      <c r="BF9" s="91">
        <f t="shared" si="12"/>
        <v>30.157897826863838</v>
      </c>
      <c r="BG9" s="91">
        <f t="shared" si="17"/>
        <v>12.966233973746938</v>
      </c>
    </row>
    <row r="10" spans="1:59" x14ac:dyDescent="0.2">
      <c r="A10" s="88" t="s">
        <v>104</v>
      </c>
      <c r="B10" s="85">
        <v>5018309</v>
      </c>
      <c r="C10" s="85">
        <v>5677652</v>
      </c>
      <c r="D10" s="85">
        <v>5999113</v>
      </c>
      <c r="E10" s="85">
        <v>6579198</v>
      </c>
      <c r="F10" s="85">
        <v>7210946</v>
      </c>
      <c r="G10" s="85">
        <v>7773461</v>
      </c>
      <c r="H10" s="85">
        <v>7488533</v>
      </c>
      <c r="I10" s="85">
        <v>8769872</v>
      </c>
      <c r="J10" s="85">
        <v>9699495</v>
      </c>
      <c r="K10" s="85">
        <v>9940857</v>
      </c>
      <c r="L10" s="43">
        <v>10742564.16</v>
      </c>
      <c r="M10" s="91">
        <f t="shared" si="13"/>
        <v>0.39919053122426296</v>
      </c>
      <c r="N10" s="91">
        <f t="shared" si="0"/>
        <v>0.38631251343646045</v>
      </c>
      <c r="O10" s="91">
        <f t="shared" si="0"/>
        <v>0.35848676642942962</v>
      </c>
      <c r="P10" s="91">
        <f t="shared" si="0"/>
        <v>0.35487682513304547</v>
      </c>
      <c r="Q10" s="91">
        <f t="shared" si="0"/>
        <v>0.36847657637236825</v>
      </c>
      <c r="R10" s="91">
        <f t="shared" si="0"/>
        <v>0.36952417584202191</v>
      </c>
      <c r="S10" s="91">
        <f t="shared" si="0"/>
        <v>0.48014964481076133</v>
      </c>
      <c r="T10" s="91">
        <f t="shared" si="0"/>
        <v>0.45823036206024115</v>
      </c>
      <c r="U10" s="91">
        <f t="shared" si="0"/>
        <v>0.4392777780849611</v>
      </c>
      <c r="V10" s="91">
        <f t="shared" si="0"/>
        <v>0.43689932727316633</v>
      </c>
      <c r="W10" s="91">
        <f t="shared" si="0"/>
        <v>0.47389719279039516</v>
      </c>
      <c r="X10" s="42">
        <f t="shared" si="14"/>
        <v>7.4706661566132204E-2</v>
      </c>
      <c r="Y10" s="85">
        <v>2284841</v>
      </c>
      <c r="Z10" s="85">
        <v>2607384</v>
      </c>
      <c r="AA10" s="85">
        <v>2807027</v>
      </c>
      <c r="AB10" s="85">
        <v>3037793</v>
      </c>
      <c r="AC10" s="85">
        <v>3298873</v>
      </c>
      <c r="AD10" s="85">
        <v>3482806</v>
      </c>
      <c r="AE10" s="85">
        <v>3413910</v>
      </c>
      <c r="AF10" s="85">
        <v>4248408</v>
      </c>
      <c r="AG10" s="85">
        <v>4756263</v>
      </c>
      <c r="AH10" s="85">
        <v>4760965</v>
      </c>
      <c r="AI10" s="43">
        <v>5332627.5470000003</v>
      </c>
      <c r="AJ10" s="91">
        <f t="shared" si="15"/>
        <v>1.6549624431019989</v>
      </c>
      <c r="AK10" s="91">
        <f t="shared" si="1"/>
        <v>1.6724557805949822</v>
      </c>
      <c r="AL10" s="91">
        <f t="shared" si="1"/>
        <v>1.6501380700215451</v>
      </c>
      <c r="AM10" s="91">
        <f t="shared" si="1"/>
        <v>1.532279745413792</v>
      </c>
      <c r="AN10" s="91">
        <f t="shared" si="1"/>
        <v>1.5655692154474032</v>
      </c>
      <c r="AO10" s="91">
        <f t="shared" si="1"/>
        <v>1.6128461091143342</v>
      </c>
      <c r="AP10" s="91">
        <f t="shared" si="1"/>
        <v>1.9325363657994472</v>
      </c>
      <c r="AQ10" s="91">
        <f t="shared" si="1"/>
        <v>1.8472493821929035</v>
      </c>
      <c r="AR10" s="91">
        <f t="shared" si="1"/>
        <v>1.8093328452158164</v>
      </c>
      <c r="AS10" s="91">
        <f t="shared" si="1"/>
        <v>1.7152314490203473</v>
      </c>
      <c r="AT10" s="91">
        <f t="shared" si="1"/>
        <v>1.9014165347373917</v>
      </c>
      <c r="AU10" s="42">
        <f t="shared" si="16"/>
        <v>0.24645409163539278</v>
      </c>
      <c r="AV10" s="91">
        <f t="shared" si="2"/>
        <v>45.53009788755535</v>
      </c>
      <c r="AW10" s="91">
        <f t="shared" si="3"/>
        <v>45.923631811178282</v>
      </c>
      <c r="AX10" s="91">
        <f t="shared" si="4"/>
        <v>46.790700558565909</v>
      </c>
      <c r="AY10" s="91">
        <f t="shared" si="5"/>
        <v>46.172694605026329</v>
      </c>
      <c r="AZ10" s="91">
        <f t="shared" si="6"/>
        <v>45.748130689094054</v>
      </c>
      <c r="BA10" s="91">
        <f t="shared" si="7"/>
        <v>44.803801035343199</v>
      </c>
      <c r="BB10" s="91">
        <f t="shared" si="8"/>
        <v>45.58850177998815</v>
      </c>
      <c r="BC10" s="91">
        <f t="shared" si="9"/>
        <v>48.443215590831883</v>
      </c>
      <c r="BD10" s="91">
        <f t="shared" si="10"/>
        <v>49.036192090412953</v>
      </c>
      <c r="BE10" s="91">
        <f t="shared" si="11"/>
        <v>47.892902996190365</v>
      </c>
      <c r="BF10" s="91">
        <f t="shared" si="12"/>
        <v>49.640174055055404</v>
      </c>
      <c r="BG10" s="91">
        <f t="shared" si="17"/>
        <v>4.1100761675000541</v>
      </c>
    </row>
    <row r="11" spans="1:59" x14ac:dyDescent="0.2">
      <c r="A11" s="88" t="s">
        <v>105</v>
      </c>
      <c r="B11" s="85">
        <v>797644</v>
      </c>
      <c r="C11" s="85">
        <v>1097607</v>
      </c>
      <c r="D11" s="85">
        <v>1142661</v>
      </c>
      <c r="E11" s="85">
        <v>1114083</v>
      </c>
      <c r="F11" s="85">
        <v>1222908</v>
      </c>
      <c r="G11" s="85">
        <v>1393366</v>
      </c>
      <c r="H11" s="85">
        <v>1306974</v>
      </c>
      <c r="I11" s="85">
        <v>1477549</v>
      </c>
      <c r="J11" s="85">
        <v>1883903</v>
      </c>
      <c r="K11" s="85">
        <v>2007001</v>
      </c>
      <c r="L11" s="43">
        <v>2016473.443</v>
      </c>
      <c r="M11" s="91">
        <f t="shared" si="13"/>
        <v>6.3450045042632089E-2</v>
      </c>
      <c r="N11" s="91">
        <f t="shared" si="0"/>
        <v>7.4682160677592258E-2</v>
      </c>
      <c r="O11" s="91">
        <f t="shared" si="0"/>
        <v>6.8281568794423195E-2</v>
      </c>
      <c r="P11" s="91">
        <f t="shared" si="0"/>
        <v>6.0092770877954844E-2</v>
      </c>
      <c r="Q11" s="91">
        <f t="shared" si="0"/>
        <v>6.2490130013229894E-2</v>
      </c>
      <c r="R11" s="91">
        <f t="shared" si="0"/>
        <v>6.6235930532911227E-2</v>
      </c>
      <c r="S11" s="91">
        <f t="shared" si="0"/>
        <v>8.3800539021047241E-2</v>
      </c>
      <c r="T11" s="91">
        <f t="shared" si="0"/>
        <v>7.7202701844650334E-2</v>
      </c>
      <c r="U11" s="91">
        <f t="shared" si="0"/>
        <v>8.5319568077265109E-2</v>
      </c>
      <c r="V11" s="91">
        <f t="shared" si="0"/>
        <v>8.8207423840476945E-2</v>
      </c>
      <c r="W11" s="91">
        <f t="shared" si="0"/>
        <v>8.8954656424791861E-2</v>
      </c>
      <c r="X11" s="42">
        <f t="shared" si="14"/>
        <v>2.5504611382159773E-2</v>
      </c>
      <c r="Y11" s="85">
        <v>99188</v>
      </c>
      <c r="Z11" s="85">
        <v>147749</v>
      </c>
      <c r="AA11" s="85">
        <v>146340</v>
      </c>
      <c r="AB11" s="85">
        <v>174896</v>
      </c>
      <c r="AC11" s="85">
        <v>165882</v>
      </c>
      <c r="AD11" s="85">
        <v>194626</v>
      </c>
      <c r="AE11" s="85">
        <v>234570</v>
      </c>
      <c r="AF11" s="85">
        <v>236729</v>
      </c>
      <c r="AG11" s="85">
        <v>331329</v>
      </c>
      <c r="AH11" s="85">
        <v>343685</v>
      </c>
      <c r="AI11" s="43">
        <v>305306.37</v>
      </c>
      <c r="AJ11" s="91">
        <f t="shared" si="15"/>
        <v>7.1844130425881308E-2</v>
      </c>
      <c r="AK11" s="91">
        <f t="shared" si="1"/>
        <v>9.4770723885368641E-2</v>
      </c>
      <c r="AL11" s="91">
        <f t="shared" si="1"/>
        <v>8.6027389535958482E-2</v>
      </c>
      <c r="AM11" s="91">
        <f t="shared" si="1"/>
        <v>8.8218518626480003E-2</v>
      </c>
      <c r="AN11" s="91">
        <f t="shared" si="1"/>
        <v>7.872378009000229E-2</v>
      </c>
      <c r="AO11" s="91">
        <f t="shared" si="1"/>
        <v>9.0128989909999707E-2</v>
      </c>
      <c r="AP11" s="91">
        <f t="shared" si="1"/>
        <v>0.13278471176029139</v>
      </c>
      <c r="AQ11" s="91">
        <f t="shared" si="1"/>
        <v>0.10293208632436994</v>
      </c>
      <c r="AR11" s="91">
        <f t="shared" si="1"/>
        <v>0.12604106254690106</v>
      </c>
      <c r="AS11" s="91">
        <f t="shared" si="1"/>
        <v>0.12381929305436147</v>
      </c>
      <c r="AT11" s="91">
        <f t="shared" si="1"/>
        <v>0.10886088986380356</v>
      </c>
      <c r="AU11" s="42">
        <f t="shared" si="16"/>
        <v>3.701675943792225E-2</v>
      </c>
      <c r="AV11" s="91">
        <f t="shared" si="2"/>
        <v>12.435121432619063</v>
      </c>
      <c r="AW11" s="91">
        <f t="shared" si="3"/>
        <v>13.461011090490494</v>
      </c>
      <c r="AX11" s="91">
        <f t="shared" si="4"/>
        <v>12.806947992449205</v>
      </c>
      <c r="AY11" s="91">
        <f t="shared" si="5"/>
        <v>15.698650818655343</v>
      </c>
      <c r="AZ11" s="91">
        <f t="shared" si="6"/>
        <v>13.564552689163861</v>
      </c>
      <c r="BA11" s="91">
        <f t="shared" si="7"/>
        <v>13.968045725243764</v>
      </c>
      <c r="BB11" s="91">
        <f t="shared" si="8"/>
        <v>17.947564373889609</v>
      </c>
      <c r="BC11" s="91">
        <f t="shared" si="9"/>
        <v>16.021735996572701</v>
      </c>
      <c r="BD11" s="91">
        <f t="shared" si="10"/>
        <v>17.587370475019149</v>
      </c>
      <c r="BE11" s="91">
        <f t="shared" si="11"/>
        <v>17.124306365567332</v>
      </c>
      <c r="BF11" s="91">
        <f t="shared" si="12"/>
        <v>15.140609516075834</v>
      </c>
      <c r="BG11" s="91">
        <f t="shared" si="17"/>
        <v>2.7054880834567712</v>
      </c>
    </row>
    <row r="12" spans="1:59" x14ac:dyDescent="0.2">
      <c r="A12" s="88" t="s">
        <v>106</v>
      </c>
      <c r="B12" s="85">
        <v>1494516</v>
      </c>
      <c r="C12" s="85">
        <v>2222820</v>
      </c>
      <c r="D12" s="85">
        <v>2318422</v>
      </c>
      <c r="E12" s="85">
        <v>2682228</v>
      </c>
      <c r="F12" s="85">
        <v>3377689</v>
      </c>
      <c r="G12" s="85">
        <v>5335555</v>
      </c>
      <c r="H12" s="85">
        <v>3807038</v>
      </c>
      <c r="I12" s="85">
        <v>4233743</v>
      </c>
      <c r="J12" s="85">
        <v>6247197</v>
      </c>
      <c r="K12" s="85">
        <v>5932444</v>
      </c>
      <c r="L12" s="43">
        <v>6331419.3839999996</v>
      </c>
      <c r="M12" s="91">
        <f t="shared" si="13"/>
        <v>0.11888399776959939</v>
      </c>
      <c r="N12" s="91">
        <f t="shared" si="0"/>
        <v>0.15124265825324149</v>
      </c>
      <c r="O12" s="91">
        <f t="shared" si="0"/>
        <v>0.13854108198976267</v>
      </c>
      <c r="P12" s="91">
        <f t="shared" si="0"/>
        <v>0.14467729302613455</v>
      </c>
      <c r="Q12" s="91">
        <f t="shared" si="0"/>
        <v>0.17259861310438437</v>
      </c>
      <c r="R12" s="91">
        <f t="shared" si="0"/>
        <v>0.25363432890893506</v>
      </c>
      <c r="S12" s="91">
        <f t="shared" si="0"/>
        <v>0.24409960448609508</v>
      </c>
      <c r="T12" s="91">
        <f t="shared" si="0"/>
        <v>0.221215268336871</v>
      </c>
      <c r="U12" s="91">
        <f t="shared" si="0"/>
        <v>0.28292759751090496</v>
      </c>
      <c r="V12" s="91">
        <f t="shared" si="0"/>
        <v>0.26073011539002444</v>
      </c>
      <c r="W12" s="91">
        <f t="shared" si="0"/>
        <v>0.2793040681691672</v>
      </c>
      <c r="X12" s="42">
        <f t="shared" si="14"/>
        <v>0.16042007039956779</v>
      </c>
      <c r="Y12" s="85">
        <v>44843</v>
      </c>
      <c r="Z12" s="85">
        <v>50723</v>
      </c>
      <c r="AA12" s="85">
        <v>52304</v>
      </c>
      <c r="AB12" s="85">
        <v>53141</v>
      </c>
      <c r="AC12" s="85">
        <v>70154</v>
      </c>
      <c r="AD12" s="85">
        <v>94976</v>
      </c>
      <c r="AE12" s="85">
        <v>70221</v>
      </c>
      <c r="AF12" s="85">
        <v>77008</v>
      </c>
      <c r="AG12" s="85">
        <v>100852</v>
      </c>
      <c r="AH12" s="85">
        <v>117748</v>
      </c>
      <c r="AI12" s="43">
        <v>124677.13</v>
      </c>
      <c r="AJ12" s="91">
        <f t="shared" si="15"/>
        <v>3.2480807564300072E-2</v>
      </c>
      <c r="AK12" s="91">
        <f t="shared" si="1"/>
        <v>3.2535282320946698E-2</v>
      </c>
      <c r="AL12" s="91">
        <f t="shared" si="1"/>
        <v>3.0747414119781144E-2</v>
      </c>
      <c r="AM12" s="91">
        <f t="shared" si="1"/>
        <v>2.6804617019999161E-2</v>
      </c>
      <c r="AN12" s="91">
        <f t="shared" si="1"/>
        <v>3.3293474086603853E-2</v>
      </c>
      <c r="AO12" s="91">
        <f t="shared" si="1"/>
        <v>4.398225800094608E-2</v>
      </c>
      <c r="AP12" s="91">
        <f t="shared" si="1"/>
        <v>3.9750501958986321E-2</v>
      </c>
      <c r="AQ12" s="91">
        <f t="shared" si="1"/>
        <v>3.3483832161108611E-2</v>
      </c>
      <c r="AR12" s="91">
        <f t="shared" si="1"/>
        <v>3.8365169484047779E-2</v>
      </c>
      <c r="AS12" s="91">
        <f t="shared" si="1"/>
        <v>4.2421037050103888E-2</v>
      </c>
      <c r="AT12" s="91">
        <f t="shared" si="1"/>
        <v>4.445522482044878E-2</v>
      </c>
      <c r="AU12" s="42">
        <f t="shared" si="16"/>
        <v>1.1974417256148708E-2</v>
      </c>
      <c r="AV12" s="91">
        <f t="shared" si="2"/>
        <v>3.0005031729335783</v>
      </c>
      <c r="AW12" s="91">
        <f t="shared" si="3"/>
        <v>2.2819211632070973</v>
      </c>
      <c r="AX12" s="91">
        <f t="shared" si="4"/>
        <v>2.2560172393119116</v>
      </c>
      <c r="AY12" s="91">
        <f t="shared" si="5"/>
        <v>1.981226055353982</v>
      </c>
      <c r="AZ12" s="91">
        <f t="shared" si="6"/>
        <v>2.076982220684024</v>
      </c>
      <c r="BA12" s="91">
        <f t="shared" si="7"/>
        <v>1.7800584943834334</v>
      </c>
      <c r="BB12" s="91">
        <f t="shared" si="8"/>
        <v>1.8445048355177962</v>
      </c>
      <c r="BC12" s="91">
        <f t="shared" si="9"/>
        <v>1.8189105951872846</v>
      </c>
      <c r="BD12" s="91">
        <f t="shared" si="10"/>
        <v>1.6143560063817421</v>
      </c>
      <c r="BE12" s="91">
        <f t="shared" si="11"/>
        <v>1.9848143530726965</v>
      </c>
      <c r="BF12" s="91">
        <f t="shared" si="12"/>
        <v>1.9691813547380705</v>
      </c>
      <c r="BG12" s="91">
        <f t="shared" si="17"/>
        <v>-1.0313218181955077</v>
      </c>
    </row>
    <row r="13" spans="1:59" x14ac:dyDescent="0.2">
      <c r="A13" s="88" t="s">
        <v>107</v>
      </c>
      <c r="B13" s="85">
        <v>4516434</v>
      </c>
      <c r="C13" s="85">
        <v>4868235</v>
      </c>
      <c r="D13" s="85">
        <v>5155796</v>
      </c>
      <c r="E13" s="85">
        <v>5631284</v>
      </c>
      <c r="F13" s="85">
        <v>6014757</v>
      </c>
      <c r="G13" s="85">
        <v>6437277</v>
      </c>
      <c r="H13" s="85">
        <v>6372062</v>
      </c>
      <c r="I13" s="85">
        <v>7632515</v>
      </c>
      <c r="J13" s="85">
        <v>8483148</v>
      </c>
      <c r="K13" s="85">
        <v>8811372</v>
      </c>
      <c r="L13" s="43">
        <v>8981164.5600000005</v>
      </c>
      <c r="M13" s="91">
        <f t="shared" si="13"/>
        <v>0.35926797008699995</v>
      </c>
      <c r="N13" s="91">
        <f t="shared" si="0"/>
        <v>0.33123905777411983</v>
      </c>
      <c r="O13" s="91">
        <f t="shared" si="0"/>
        <v>0.30809298581470085</v>
      </c>
      <c r="P13" s="91">
        <f t="shared" si="0"/>
        <v>0.30374708092726754</v>
      </c>
      <c r="Q13" s="91">
        <f t="shared" si="0"/>
        <v>0.30735177701673771</v>
      </c>
      <c r="R13" s="91">
        <f t="shared" si="0"/>
        <v>0.30600648515401357</v>
      </c>
      <c r="S13" s="91">
        <f t="shared" si="0"/>
        <v>0.40856377424151691</v>
      </c>
      <c r="T13" s="91">
        <f t="shared" si="0"/>
        <v>0.39880286871692333</v>
      </c>
      <c r="U13" s="91">
        <f t="shared" si="0"/>
        <v>0.38419097124189272</v>
      </c>
      <c r="V13" s="91">
        <f t="shared" si="0"/>
        <v>0.38725861353338198</v>
      </c>
      <c r="W13" s="91">
        <f t="shared" si="0"/>
        <v>0.3961948571664462</v>
      </c>
      <c r="X13" s="42">
        <f t="shared" si="14"/>
        <v>3.6926887079446247E-2</v>
      </c>
      <c r="Y13" s="85">
        <v>495930</v>
      </c>
      <c r="Z13" s="85">
        <v>582404</v>
      </c>
      <c r="AA13" s="85">
        <v>664006</v>
      </c>
      <c r="AB13" s="85">
        <v>825320</v>
      </c>
      <c r="AC13" s="85">
        <v>915614</v>
      </c>
      <c r="AD13" s="85">
        <v>1050989</v>
      </c>
      <c r="AE13" s="85">
        <v>1269728</v>
      </c>
      <c r="AF13" s="85">
        <v>1554230</v>
      </c>
      <c r="AG13" s="85">
        <v>1769373</v>
      </c>
      <c r="AH13" s="85">
        <v>1784221</v>
      </c>
      <c r="AI13" s="43">
        <v>1838441.003</v>
      </c>
      <c r="AJ13" s="91">
        <f t="shared" si="15"/>
        <v>0.35921340890135217</v>
      </c>
      <c r="AK13" s="91">
        <f t="shared" si="1"/>
        <v>0.37357172416553908</v>
      </c>
      <c r="AL13" s="91">
        <f t="shared" si="1"/>
        <v>0.39034237266785327</v>
      </c>
      <c r="AM13" s="91">
        <f t="shared" si="1"/>
        <v>0.41629601473336419</v>
      </c>
      <c r="AN13" s="91">
        <f t="shared" si="1"/>
        <v>0.43452933521013343</v>
      </c>
      <c r="AO13" s="91">
        <f t="shared" si="1"/>
        <v>0.48670052807189523</v>
      </c>
      <c r="AP13" s="91">
        <f t="shared" si="1"/>
        <v>0.71876397874396236</v>
      </c>
      <c r="AQ13" s="91">
        <f t="shared" si="1"/>
        <v>0.6757944169405754</v>
      </c>
      <c r="AR13" s="91">
        <f t="shared" si="1"/>
        <v>0.67308823846327359</v>
      </c>
      <c r="AS13" s="91">
        <f t="shared" si="1"/>
        <v>0.64280077068462649</v>
      </c>
      <c r="AT13" s="91">
        <f t="shared" si="1"/>
        <v>0.65551964588450462</v>
      </c>
      <c r="AU13" s="42">
        <f t="shared" si="16"/>
        <v>0.29630623698315245</v>
      </c>
      <c r="AV13" s="91">
        <f t="shared" si="2"/>
        <v>10.980565640945931</v>
      </c>
      <c r="AW13" s="91">
        <f t="shared" si="3"/>
        <v>11.963350166949624</v>
      </c>
      <c r="AX13" s="91">
        <f t="shared" si="4"/>
        <v>12.878826082335298</v>
      </c>
      <c r="AY13" s="91">
        <f t="shared" si="5"/>
        <v>14.655982543235254</v>
      </c>
      <c r="AZ13" s="91">
        <f t="shared" si="6"/>
        <v>15.222792874259092</v>
      </c>
      <c r="BA13" s="91">
        <f t="shared" si="7"/>
        <v>16.32660828483845</v>
      </c>
      <c r="BB13" s="91">
        <f t="shared" si="8"/>
        <v>19.926485335516194</v>
      </c>
      <c r="BC13" s="91">
        <f t="shared" si="9"/>
        <v>20.363274752817386</v>
      </c>
      <c r="BD13" s="91">
        <f t="shared" si="10"/>
        <v>20.857504784780367</v>
      </c>
      <c r="BE13" s="91">
        <f t="shared" si="11"/>
        <v>20.249071313752275</v>
      </c>
      <c r="BF13" s="91">
        <f t="shared" si="12"/>
        <v>20.469962338603445</v>
      </c>
      <c r="BG13" s="91">
        <f t="shared" si="17"/>
        <v>9.4893966976575133</v>
      </c>
    </row>
    <row r="14" spans="1:59" x14ac:dyDescent="0.2">
      <c r="A14" s="88" t="s">
        <v>108</v>
      </c>
      <c r="B14" s="85">
        <v>987240</v>
      </c>
      <c r="C14" s="85">
        <v>963959</v>
      </c>
      <c r="D14" s="85">
        <v>883572</v>
      </c>
      <c r="E14" s="85">
        <v>975870</v>
      </c>
      <c r="F14" s="85">
        <v>1129117</v>
      </c>
      <c r="G14" s="85">
        <v>1280477</v>
      </c>
      <c r="H14" s="85">
        <v>1203575</v>
      </c>
      <c r="I14" s="85">
        <v>1442806</v>
      </c>
      <c r="J14" s="85">
        <v>1753348</v>
      </c>
      <c r="K14" s="85">
        <v>1851750</v>
      </c>
      <c r="L14" s="43">
        <v>1986887.058</v>
      </c>
      <c r="M14" s="91">
        <f t="shared" si="13"/>
        <v>7.8531804248371584E-2</v>
      </c>
      <c r="N14" s="91">
        <f t="shared" si="0"/>
        <v>6.5588631381369791E-2</v>
      </c>
      <c r="O14" s="91">
        <f t="shared" si="0"/>
        <v>5.2799283692036472E-2</v>
      </c>
      <c r="P14" s="91">
        <f t="shared" si="0"/>
        <v>5.263766911143046E-2</v>
      </c>
      <c r="Q14" s="91">
        <f t="shared" si="0"/>
        <v>5.7697445866858432E-2</v>
      </c>
      <c r="R14" s="91">
        <f t="shared" si="0"/>
        <v>6.0869567379274778E-2</v>
      </c>
      <c r="S14" s="91">
        <f t="shared" si="0"/>
        <v>7.7170803514268013E-2</v>
      </c>
      <c r="T14" s="91">
        <f t="shared" si="0"/>
        <v>7.5387362068988967E-2</v>
      </c>
      <c r="U14" s="91">
        <f t="shared" si="0"/>
        <v>7.940689836426644E-2</v>
      </c>
      <c r="V14" s="91">
        <f t="shared" si="0"/>
        <v>8.1384163284723435E-2</v>
      </c>
      <c r="W14" s="91">
        <f t="shared" si="0"/>
        <v>8.7649483415118551E-2</v>
      </c>
      <c r="X14" s="42">
        <f t="shared" si="14"/>
        <v>9.117679166746967E-3</v>
      </c>
      <c r="Y14" s="85">
        <v>52531</v>
      </c>
      <c r="Z14" s="85">
        <v>55677</v>
      </c>
      <c r="AA14" s="85">
        <v>61450</v>
      </c>
      <c r="AB14" s="85">
        <v>61262</v>
      </c>
      <c r="AC14" s="85">
        <v>67445</v>
      </c>
      <c r="AD14" s="85">
        <v>64294</v>
      </c>
      <c r="AE14" s="85">
        <v>66729</v>
      </c>
      <c r="AF14" s="85">
        <v>64021</v>
      </c>
      <c r="AG14" s="85">
        <v>69404</v>
      </c>
      <c r="AH14" s="85">
        <v>81099</v>
      </c>
      <c r="AI14" s="43">
        <v>90587.974000000002</v>
      </c>
      <c r="AJ14" s="91">
        <f t="shared" si="15"/>
        <v>3.8049401292514932E-2</v>
      </c>
      <c r="AK14" s="91">
        <f t="shared" si="1"/>
        <v>3.5712929317732574E-2</v>
      </c>
      <c r="AL14" s="91">
        <f t="shared" si="1"/>
        <v>3.6123979000851771E-2</v>
      </c>
      <c r="AM14" s="91">
        <f t="shared" si="1"/>
        <v>3.0900894749424902E-2</v>
      </c>
      <c r="AN14" s="91">
        <f t="shared" si="1"/>
        <v>3.2007845023391351E-2</v>
      </c>
      <c r="AO14" s="91">
        <f t="shared" si="1"/>
        <v>2.9773788071858438E-2</v>
      </c>
      <c r="AP14" s="91">
        <f t="shared" si="1"/>
        <v>3.777376063031284E-2</v>
      </c>
      <c r="AQ14" s="91">
        <f t="shared" si="1"/>
        <v>2.7836957443205048E-2</v>
      </c>
      <c r="AR14" s="91">
        <f t="shared" si="1"/>
        <v>2.6402017043497917E-2</v>
      </c>
      <c r="AS14" s="91">
        <f t="shared" si="1"/>
        <v>2.921751268578978E-2</v>
      </c>
      <c r="AT14" s="91">
        <f t="shared" si="1"/>
        <v>3.2300300385475419E-2</v>
      </c>
      <c r="AU14" s="42">
        <f t="shared" si="16"/>
        <v>-5.749100907039513E-3</v>
      </c>
      <c r="AV14" s="91">
        <f t="shared" si="2"/>
        <v>5.3209959077833151</v>
      </c>
      <c r="AW14" s="91">
        <f t="shared" si="3"/>
        <v>5.7758680607785182</v>
      </c>
      <c r="AX14" s="91">
        <f t="shared" si="4"/>
        <v>6.9547246857075598</v>
      </c>
      <c r="AY14" s="91">
        <f t="shared" si="5"/>
        <v>6.2776804287456311</v>
      </c>
      <c r="AZ14" s="91">
        <f t="shared" si="6"/>
        <v>5.9732516647964733</v>
      </c>
      <c r="BA14" s="91">
        <f t="shared" si="7"/>
        <v>5.0210976065950419</v>
      </c>
      <c r="BB14" s="91">
        <f t="shared" si="8"/>
        <v>5.5442328064308413</v>
      </c>
      <c r="BC14" s="91">
        <f t="shared" si="9"/>
        <v>4.4372562908665474</v>
      </c>
      <c r="BD14" s="91">
        <f t="shared" si="10"/>
        <v>3.9583699299853765</v>
      </c>
      <c r="BE14" s="91">
        <f t="shared" si="11"/>
        <v>4.3795868772782507</v>
      </c>
      <c r="BF14" s="91">
        <f t="shared" si="12"/>
        <v>4.5592915629127821</v>
      </c>
      <c r="BG14" s="91">
        <f t="shared" si="17"/>
        <v>-0.76170434487053296</v>
      </c>
    </row>
    <row r="15" spans="1:59" x14ac:dyDescent="0.2">
      <c r="A15" s="88" t="s">
        <v>109</v>
      </c>
      <c r="B15" s="85">
        <v>5063364</v>
      </c>
      <c r="C15" s="85">
        <v>6353953</v>
      </c>
      <c r="D15" s="85">
        <v>7254653</v>
      </c>
      <c r="E15" s="85">
        <v>7984745</v>
      </c>
      <c r="F15" s="85">
        <v>8528619</v>
      </c>
      <c r="G15" s="85">
        <v>8986122</v>
      </c>
      <c r="H15" s="85">
        <v>8536871</v>
      </c>
      <c r="I15" s="85">
        <v>9387330</v>
      </c>
      <c r="J15" s="85">
        <v>10554594</v>
      </c>
      <c r="K15" s="85">
        <v>11477566</v>
      </c>
      <c r="L15" s="43">
        <v>12185390.949999999</v>
      </c>
      <c r="M15" s="91">
        <f t="shared" si="13"/>
        <v>0.402774513275649</v>
      </c>
      <c r="N15" s="91">
        <f t="shared" si="0"/>
        <v>0.43232863755776829</v>
      </c>
      <c r="O15" s="91">
        <f t="shared" si="0"/>
        <v>0.43351360368400471</v>
      </c>
      <c r="P15" s="91">
        <f t="shared" si="0"/>
        <v>0.43069093757277999</v>
      </c>
      <c r="Q15" s="91">
        <f t="shared" si="0"/>
        <v>0.43580916155859861</v>
      </c>
      <c r="R15" s="91">
        <f t="shared" si="0"/>
        <v>0.42716999880308937</v>
      </c>
      <c r="S15" s="91">
        <f t="shared" si="0"/>
        <v>0.5473669647239704</v>
      </c>
      <c r="T15" s="91">
        <f t="shared" si="0"/>
        <v>0.49049286291509886</v>
      </c>
      <c r="U15" s="91">
        <f t="shared" si="0"/>
        <v>0.47800412298875999</v>
      </c>
      <c r="V15" s="91">
        <f t="shared" si="0"/>
        <v>0.50443748100725794</v>
      </c>
      <c r="W15" s="91">
        <f t="shared" si="0"/>
        <v>0.53754601585348927</v>
      </c>
      <c r="X15" s="42">
        <f t="shared" si="14"/>
        <v>0.13477150257784026</v>
      </c>
      <c r="Y15" s="85">
        <v>445666</v>
      </c>
      <c r="Z15" s="85">
        <v>512201</v>
      </c>
      <c r="AA15" s="85">
        <v>597221</v>
      </c>
      <c r="AB15" s="85">
        <v>631184</v>
      </c>
      <c r="AC15" s="85">
        <v>696306</v>
      </c>
      <c r="AD15" s="85">
        <v>735031</v>
      </c>
      <c r="AE15" s="85">
        <v>718089</v>
      </c>
      <c r="AF15" s="85">
        <v>797119</v>
      </c>
      <c r="AG15" s="85">
        <v>860112</v>
      </c>
      <c r="AH15" s="85">
        <v>903863</v>
      </c>
      <c r="AI15" s="43">
        <v>999377.054</v>
      </c>
      <c r="AJ15" s="91">
        <f t="shared" si="15"/>
        <v>0.32280604740876739</v>
      </c>
      <c r="AK15" s="91">
        <f t="shared" si="1"/>
        <v>0.32854137452578158</v>
      </c>
      <c r="AL15" s="91">
        <f t="shared" si="1"/>
        <v>0.35108216212966148</v>
      </c>
      <c r="AM15" s="91">
        <f t="shared" si="1"/>
        <v>0.31837273271393374</v>
      </c>
      <c r="AN15" s="91">
        <f t="shared" si="1"/>
        <v>0.33045080490559031</v>
      </c>
      <c r="AO15" s="91">
        <f t="shared" si="1"/>
        <v>0.34038412947158647</v>
      </c>
      <c r="AP15" s="91">
        <f t="shared" si="1"/>
        <v>0.40649375829490503</v>
      </c>
      <c r="AQ15" s="91">
        <f t="shared" si="1"/>
        <v>0.34659514347120735</v>
      </c>
      <c r="AR15" s="91">
        <f t="shared" si="1"/>
        <v>0.327195719026527</v>
      </c>
      <c r="AS15" s="91">
        <f t="shared" si="1"/>
        <v>0.32563445503293514</v>
      </c>
      <c r="AT15" s="91">
        <f t="shared" si="1"/>
        <v>0.35634066661598468</v>
      </c>
      <c r="AU15" s="42">
        <f t="shared" si="16"/>
        <v>3.3534619207217287E-2</v>
      </c>
      <c r="AV15" s="91">
        <f t="shared" si="2"/>
        <v>8.8017768424312379</v>
      </c>
      <c r="AW15" s="91">
        <f t="shared" si="3"/>
        <v>8.061139262440248</v>
      </c>
      <c r="AX15" s="91">
        <f t="shared" si="4"/>
        <v>8.2322476347249136</v>
      </c>
      <c r="AY15" s="91">
        <f t="shared" si="5"/>
        <v>7.9048736058571683</v>
      </c>
      <c r="AZ15" s="91">
        <f t="shared" si="6"/>
        <v>8.1643464199772566</v>
      </c>
      <c r="BA15" s="91">
        <f t="shared" si="7"/>
        <v>8.179624091460143</v>
      </c>
      <c r="BB15" s="91">
        <f t="shared" si="8"/>
        <v>8.411618261538683</v>
      </c>
      <c r="BC15" s="91">
        <f t="shared" si="9"/>
        <v>8.4914347317075247</v>
      </c>
      <c r="BD15" s="91">
        <f t="shared" si="10"/>
        <v>8.1491718203466661</v>
      </c>
      <c r="BE15" s="91">
        <f t="shared" si="11"/>
        <v>7.8750407534140949</v>
      </c>
      <c r="BF15" s="91">
        <f t="shared" si="12"/>
        <v>8.2014361139557863</v>
      </c>
      <c r="BG15" s="91">
        <f t="shared" si="17"/>
        <v>-0.60034072847545161</v>
      </c>
    </row>
    <row r="16" spans="1:59" x14ac:dyDescent="0.2">
      <c r="A16" s="88" t="s">
        <v>110</v>
      </c>
      <c r="B16" s="85">
        <v>6023340</v>
      </c>
      <c r="C16" s="85">
        <v>6258436</v>
      </c>
      <c r="D16" s="85">
        <v>6939513</v>
      </c>
      <c r="E16" s="85">
        <v>7834133</v>
      </c>
      <c r="F16" s="85">
        <v>8353650</v>
      </c>
      <c r="G16" s="85">
        <v>8396895</v>
      </c>
      <c r="H16" s="85">
        <v>7433225</v>
      </c>
      <c r="I16" s="85">
        <v>7889776</v>
      </c>
      <c r="J16" s="85">
        <v>8533445</v>
      </c>
      <c r="K16" s="85">
        <v>8912895</v>
      </c>
      <c r="L16" s="43">
        <v>9126435.0920000002</v>
      </c>
      <c r="M16" s="91">
        <f t="shared" si="13"/>
        <v>0.47913755297737781</v>
      </c>
      <c r="N16" s="91">
        <f t="shared" si="0"/>
        <v>0.4258295755606768</v>
      </c>
      <c r="O16" s="91">
        <f t="shared" si="0"/>
        <v>0.41468189980168574</v>
      </c>
      <c r="P16" s="91">
        <f t="shared" si="0"/>
        <v>0.42256704338583834</v>
      </c>
      <c r="Q16" s="91">
        <f t="shared" si="0"/>
        <v>0.42686831273081699</v>
      </c>
      <c r="R16" s="91">
        <f t="shared" si="0"/>
        <v>0.39916013015399382</v>
      </c>
      <c r="S16" s="91">
        <f t="shared" si="0"/>
        <v>0.47660340730934492</v>
      </c>
      <c r="T16" s="91">
        <f t="shared" si="0"/>
        <v>0.41224488944128274</v>
      </c>
      <c r="U16" s="91">
        <f t="shared" si="0"/>
        <v>0.38646885832821409</v>
      </c>
      <c r="V16" s="91">
        <f t="shared" si="0"/>
        <v>0.39172053572004595</v>
      </c>
      <c r="W16" s="91">
        <f t="shared" si="0"/>
        <v>0.40260331759401391</v>
      </c>
      <c r="X16" s="42">
        <f t="shared" si="14"/>
        <v>-7.6534235383363902E-2</v>
      </c>
      <c r="Y16" s="85">
        <v>1073837</v>
      </c>
      <c r="Z16" s="85">
        <v>1173707</v>
      </c>
      <c r="AA16" s="85">
        <v>1350561</v>
      </c>
      <c r="AB16" s="85">
        <v>1613505</v>
      </c>
      <c r="AC16" s="85">
        <v>1616982</v>
      </c>
      <c r="AD16" s="85">
        <v>1578063</v>
      </c>
      <c r="AE16" s="85">
        <v>1535791</v>
      </c>
      <c r="AF16" s="85">
        <v>1618793</v>
      </c>
      <c r="AG16" s="85">
        <v>1685554</v>
      </c>
      <c r="AH16" s="85">
        <v>1826371</v>
      </c>
      <c r="AI16" s="43">
        <v>1927614.4369999999</v>
      </c>
      <c r="AJ16" s="91">
        <f t="shared" si="15"/>
        <v>0.77780462842417541</v>
      </c>
      <c r="AK16" s="91">
        <f t="shared" si="1"/>
        <v>0.7528515388890914</v>
      </c>
      <c r="AL16" s="91">
        <f t="shared" si="1"/>
        <v>0.79394039387094173</v>
      </c>
      <c r="AM16" s="91">
        <f t="shared" si="1"/>
        <v>0.8138609281882867</v>
      </c>
      <c r="AN16" s="91">
        <f t="shared" si="1"/>
        <v>0.76738244883406326</v>
      </c>
      <c r="AO16" s="91">
        <f t="shared" si="1"/>
        <v>0.73078223980528745</v>
      </c>
      <c r="AP16" s="91">
        <f t="shared" si="1"/>
        <v>0.86937615747559216</v>
      </c>
      <c r="AQ16" s="91">
        <f t="shared" si="1"/>
        <v>0.70386704128892441</v>
      </c>
      <c r="AR16" s="91">
        <f t="shared" si="1"/>
        <v>0.64120260267039497</v>
      </c>
      <c r="AS16" s="91">
        <f t="shared" si="1"/>
        <v>0.6579861386880056</v>
      </c>
      <c r="AT16" s="91">
        <f t="shared" si="1"/>
        <v>0.68731557394670373</v>
      </c>
      <c r="AU16" s="42">
        <f t="shared" si="16"/>
        <v>-9.0489054477471687E-2</v>
      </c>
      <c r="AV16" s="91">
        <f t="shared" si="2"/>
        <v>17.827932675226702</v>
      </c>
      <c r="AW16" s="91">
        <f t="shared" si="3"/>
        <v>18.753998602845822</v>
      </c>
      <c r="AX16" s="91">
        <f t="shared" si="4"/>
        <v>19.461898839298954</v>
      </c>
      <c r="AY16" s="91">
        <f t="shared" si="5"/>
        <v>20.595833642344342</v>
      </c>
      <c r="AZ16" s="91">
        <f t="shared" si="6"/>
        <v>19.356592627174948</v>
      </c>
      <c r="BA16" s="91">
        <f t="shared" si="7"/>
        <v>18.793411135902023</v>
      </c>
      <c r="BB16" s="91">
        <f t="shared" si="8"/>
        <v>20.661166586508546</v>
      </c>
      <c r="BC16" s="91">
        <f t="shared" si="9"/>
        <v>20.517604048581354</v>
      </c>
      <c r="BD16" s="91">
        <f t="shared" si="10"/>
        <v>19.752327459777383</v>
      </c>
      <c r="BE16" s="91">
        <f t="shared" si="11"/>
        <v>20.491333062938587</v>
      </c>
      <c r="BF16" s="91">
        <f t="shared" si="12"/>
        <v>21.121220033545164</v>
      </c>
      <c r="BG16" s="91">
        <f t="shared" si="17"/>
        <v>3.2932873583184623</v>
      </c>
    </row>
    <row r="17" spans="1:59" x14ac:dyDescent="0.2">
      <c r="A17" s="88" t="s">
        <v>111</v>
      </c>
      <c r="B17" s="85">
        <v>1594361</v>
      </c>
      <c r="C17" s="85">
        <v>1871669</v>
      </c>
      <c r="D17" s="85">
        <v>1730245</v>
      </c>
      <c r="E17" s="85">
        <v>2201208</v>
      </c>
      <c r="F17" s="85">
        <v>2940215</v>
      </c>
      <c r="G17" s="85">
        <v>4539572</v>
      </c>
      <c r="H17" s="85">
        <v>3662489</v>
      </c>
      <c r="I17" s="85">
        <v>3655991</v>
      </c>
      <c r="J17" s="85">
        <v>4602466</v>
      </c>
      <c r="K17" s="85">
        <v>5868505</v>
      </c>
      <c r="L17" s="43">
        <v>6979900.2470000004</v>
      </c>
      <c r="M17" s="91">
        <f t="shared" si="13"/>
        <v>0.12682635018155461</v>
      </c>
      <c r="N17" s="91">
        <f t="shared" si="0"/>
        <v>0.12735003056036306</v>
      </c>
      <c r="O17" s="91">
        <f t="shared" si="0"/>
        <v>0.10339360755176447</v>
      </c>
      <c r="P17" s="91">
        <f t="shared" si="0"/>
        <v>0.11873144819436364</v>
      </c>
      <c r="Q17" s="91">
        <f t="shared" si="0"/>
        <v>0.15024385940467208</v>
      </c>
      <c r="R17" s="91">
        <f t="shared" si="0"/>
        <v>0.2157959758176595</v>
      </c>
      <c r="S17" s="91">
        <f t="shared" si="0"/>
        <v>0.23483141390621107</v>
      </c>
      <c r="T17" s="91">
        <f t="shared" si="0"/>
        <v>0.19102742658262095</v>
      </c>
      <c r="U17" s="91">
        <f t="shared" si="0"/>
        <v>0.20843982477351439</v>
      </c>
      <c r="V17" s="91">
        <f t="shared" si="0"/>
        <v>0.25792000494516854</v>
      </c>
      <c r="W17" s="91">
        <f t="shared" si="0"/>
        <v>0.30791113590242553</v>
      </c>
      <c r="X17" s="42">
        <f t="shared" si="14"/>
        <v>0.18108478572087092</v>
      </c>
      <c r="Y17" s="85">
        <v>21301</v>
      </c>
      <c r="Z17" s="85">
        <v>41590</v>
      </c>
      <c r="AA17" s="85">
        <v>32914</v>
      </c>
      <c r="AB17" s="85">
        <v>40733</v>
      </c>
      <c r="AC17" s="85">
        <v>78424</v>
      </c>
      <c r="AD17" s="85">
        <v>102086</v>
      </c>
      <c r="AE17" s="85">
        <v>62880</v>
      </c>
      <c r="AF17" s="85">
        <v>56937</v>
      </c>
      <c r="AG17" s="85">
        <v>78615</v>
      </c>
      <c r="AH17" s="85">
        <v>96075</v>
      </c>
      <c r="AI17" s="43">
        <v>88307.82</v>
      </c>
      <c r="AJ17" s="91">
        <f t="shared" si="15"/>
        <v>1.5428800078655661E-2</v>
      </c>
      <c r="AK17" s="91">
        <f t="shared" si="1"/>
        <v>2.6677097011773218E-2</v>
      </c>
      <c r="AL17" s="91">
        <f t="shared" si="1"/>
        <v>1.9348814399251998E-2</v>
      </c>
      <c r="AM17" s="91">
        <f t="shared" si="1"/>
        <v>2.054595256159323E-2</v>
      </c>
      <c r="AN17" s="91">
        <f t="shared" si="1"/>
        <v>3.7218225785668968E-2</v>
      </c>
      <c r="AO17" s="91">
        <f t="shared" si="1"/>
        <v>4.7274814587733548E-2</v>
      </c>
      <c r="AP17" s="91">
        <f t="shared" si="1"/>
        <v>3.5594929767178762E-2</v>
      </c>
      <c r="AQ17" s="91">
        <f t="shared" si="1"/>
        <v>2.4756764904387087E-2</v>
      </c>
      <c r="AR17" s="91">
        <f t="shared" si="1"/>
        <v>2.9905979048391863E-2</v>
      </c>
      <c r="AS17" s="91">
        <f t="shared" si="1"/>
        <v>3.4612911765709235E-2</v>
      </c>
      <c r="AT17" s="91">
        <f t="shared" si="1"/>
        <v>3.1487282322778226E-2</v>
      </c>
      <c r="AU17" s="42">
        <f t="shared" si="16"/>
        <v>1.6058482244122565E-2</v>
      </c>
      <c r="AV17" s="91">
        <f t="shared" si="2"/>
        <v>1.3360211395035377</v>
      </c>
      <c r="AW17" s="91">
        <f t="shared" si="3"/>
        <v>2.2220809341822729</v>
      </c>
      <c r="AX17" s="91">
        <f t="shared" si="4"/>
        <v>1.9022739554224979</v>
      </c>
      <c r="AY17" s="91">
        <f t="shared" si="5"/>
        <v>1.8504839161042483</v>
      </c>
      <c r="AZ17" s="91">
        <f t="shared" si="6"/>
        <v>2.6672879364264177</v>
      </c>
      <c r="BA17" s="91">
        <f t="shared" si="7"/>
        <v>2.2488023099975063</v>
      </c>
      <c r="BB17" s="91">
        <f t="shared" si="8"/>
        <v>1.7168652247146681</v>
      </c>
      <c r="BC17" s="91">
        <f t="shared" si="9"/>
        <v>1.5573616018201357</v>
      </c>
      <c r="BD17" s="91">
        <f t="shared" si="10"/>
        <v>1.7081060457589476</v>
      </c>
      <c r="BE17" s="91">
        <f t="shared" si="11"/>
        <v>1.6371290473468116</v>
      </c>
      <c r="BF17" s="91">
        <f t="shared" si="12"/>
        <v>1.2651730952452394</v>
      </c>
      <c r="BG17" s="91">
        <f t="shared" si="17"/>
        <v>-7.0848044258298382E-2</v>
      </c>
    </row>
    <row r="18" spans="1:59" x14ac:dyDescent="0.2">
      <c r="A18" s="88" t="s">
        <v>112</v>
      </c>
      <c r="B18" s="85">
        <v>10945908</v>
      </c>
      <c r="C18" s="85">
        <v>11209432</v>
      </c>
      <c r="D18" s="85">
        <v>11943459</v>
      </c>
      <c r="E18" s="85">
        <v>13202892</v>
      </c>
      <c r="F18" s="85">
        <v>13547094</v>
      </c>
      <c r="G18" s="85">
        <v>14023220</v>
      </c>
      <c r="H18" s="85">
        <v>13011241</v>
      </c>
      <c r="I18" s="85">
        <v>14635413</v>
      </c>
      <c r="J18" s="85">
        <v>16575276</v>
      </c>
      <c r="K18" s="85">
        <v>16621776</v>
      </c>
      <c r="L18" s="43">
        <v>17936162.975000001</v>
      </c>
      <c r="M18" s="91">
        <f t="shared" si="13"/>
        <v>0.87071219194591443</v>
      </c>
      <c r="N18" s="91">
        <f t="shared" si="0"/>
        <v>0.76269976569805442</v>
      </c>
      <c r="O18" s="91">
        <f t="shared" si="0"/>
        <v>0.7137008415898265</v>
      </c>
      <c r="P18" s="91">
        <f t="shared" si="0"/>
        <v>0.71215372991274695</v>
      </c>
      <c r="Q18" s="91">
        <f t="shared" si="0"/>
        <v>0.69225131028781128</v>
      </c>
      <c r="R18" s="91">
        <f t="shared" si="0"/>
        <v>0.66661668633204163</v>
      </c>
      <c r="S18" s="91">
        <f t="shared" si="0"/>
        <v>0.83425455221966904</v>
      </c>
      <c r="T18" s="91">
        <f t="shared" si="0"/>
        <v>0.7647079225205522</v>
      </c>
      <c r="U18" s="91">
        <f t="shared" si="0"/>
        <v>0.75067314457350431</v>
      </c>
      <c r="V18" s="91">
        <f t="shared" si="0"/>
        <v>0.73052481818069226</v>
      </c>
      <c r="W18" s="91">
        <f t="shared" si="0"/>
        <v>0.79123542170061589</v>
      </c>
      <c r="X18" s="42">
        <f t="shared" si="14"/>
        <v>-7.9476770245298534E-2</v>
      </c>
      <c r="Y18" s="85">
        <v>416267</v>
      </c>
      <c r="Z18" s="85">
        <v>450538</v>
      </c>
      <c r="AA18" s="85">
        <v>460732</v>
      </c>
      <c r="AB18" s="85">
        <v>471823</v>
      </c>
      <c r="AC18" s="85">
        <v>515151</v>
      </c>
      <c r="AD18" s="85">
        <v>506081</v>
      </c>
      <c r="AE18" s="85">
        <v>482651</v>
      </c>
      <c r="AF18" s="85">
        <v>380993</v>
      </c>
      <c r="AG18" s="85">
        <v>495033</v>
      </c>
      <c r="AH18" s="85">
        <v>492983</v>
      </c>
      <c r="AI18" s="43">
        <v>537082.07400000002</v>
      </c>
      <c r="AJ18" s="91">
        <f t="shared" si="15"/>
        <v>0.30151168125166689</v>
      </c>
      <c r="AK18" s="91">
        <f t="shared" si="1"/>
        <v>0.28898884187281276</v>
      </c>
      <c r="AL18" s="91">
        <f t="shared" si="1"/>
        <v>0.27084577856827402</v>
      </c>
      <c r="AM18" s="91">
        <f t="shared" si="1"/>
        <v>0.23799015480000496</v>
      </c>
      <c r="AN18" s="91">
        <f t="shared" si="1"/>
        <v>0.24447881046252617</v>
      </c>
      <c r="AO18" s="91">
        <f t="shared" si="1"/>
        <v>0.23436010267200968</v>
      </c>
      <c r="AP18" s="91">
        <f t="shared" si="1"/>
        <v>0.27321769158808201</v>
      </c>
      <c r="AQ18" s="91">
        <f t="shared" si="1"/>
        <v>0.16565948559314944</v>
      </c>
      <c r="AR18" s="91">
        <f t="shared" si="1"/>
        <v>0.18831579884580002</v>
      </c>
      <c r="AS18" s="91">
        <f t="shared" si="1"/>
        <v>0.17760683925052964</v>
      </c>
      <c r="AT18" s="91">
        <f t="shared" si="1"/>
        <v>0.19150348060388386</v>
      </c>
      <c r="AU18" s="42">
        <f t="shared" si="16"/>
        <v>-0.11000820064778302</v>
      </c>
      <c r="AV18" s="91">
        <f t="shared" si="2"/>
        <v>3.8029462699668226</v>
      </c>
      <c r="AW18" s="91">
        <f t="shared" si="3"/>
        <v>4.0192759097874005</v>
      </c>
      <c r="AX18" s="91">
        <f t="shared" si="4"/>
        <v>3.8576094245394073</v>
      </c>
      <c r="AY18" s="91">
        <f t="shared" si="5"/>
        <v>3.5736337160070688</v>
      </c>
      <c r="AZ18" s="91">
        <f t="shared" si="6"/>
        <v>3.8026679374927199</v>
      </c>
      <c r="BA18" s="91">
        <f t="shared" si="7"/>
        <v>3.6088787026089584</v>
      </c>
      <c r="BB18" s="91">
        <f t="shared" si="8"/>
        <v>3.7094924304299641</v>
      </c>
      <c r="BC18" s="91">
        <f t="shared" si="9"/>
        <v>2.6032268443671525</v>
      </c>
      <c r="BD18" s="91">
        <f t="shared" si="10"/>
        <v>2.9865747031904628</v>
      </c>
      <c r="BE18" s="91">
        <f t="shared" si="11"/>
        <v>2.9658864371653184</v>
      </c>
      <c r="BF18" s="91">
        <f t="shared" si="12"/>
        <v>2.9944089755908339</v>
      </c>
      <c r="BG18" s="91">
        <f t="shared" si="17"/>
        <v>-0.80853729437598876</v>
      </c>
    </row>
    <row r="19" spans="1:59" x14ac:dyDescent="0.2">
      <c r="A19" s="88" t="s">
        <v>113</v>
      </c>
      <c r="B19" s="85">
        <v>3710983</v>
      </c>
      <c r="C19" s="85">
        <v>4042148</v>
      </c>
      <c r="D19" s="85">
        <v>4379979</v>
      </c>
      <c r="E19" s="85">
        <v>4929948</v>
      </c>
      <c r="F19" s="85">
        <v>5546173</v>
      </c>
      <c r="G19" s="85">
        <v>5498552</v>
      </c>
      <c r="H19" s="85">
        <v>5034960</v>
      </c>
      <c r="I19" s="85">
        <v>5647838</v>
      </c>
      <c r="J19" s="85">
        <v>6297304</v>
      </c>
      <c r="K19" s="85">
        <v>6556474</v>
      </c>
      <c r="L19" s="43">
        <v>6938717.3310000002</v>
      </c>
      <c r="M19" s="91">
        <f t="shared" si="13"/>
        <v>0.29519690300740925</v>
      </c>
      <c r="N19" s="91">
        <f t="shared" si="0"/>
        <v>0.27503136042190707</v>
      </c>
      <c r="O19" s="91">
        <f t="shared" si="0"/>
        <v>0.26173277761875907</v>
      </c>
      <c r="P19" s="91">
        <f t="shared" si="0"/>
        <v>0.26591756233981823</v>
      </c>
      <c r="Q19" s="91">
        <f t="shared" si="0"/>
        <v>0.28340731424266202</v>
      </c>
      <c r="R19" s="91">
        <f t="shared" si="0"/>
        <v>0.26138265775366998</v>
      </c>
      <c r="S19" s="91">
        <f t="shared" si="0"/>
        <v>0.32283148857545141</v>
      </c>
      <c r="T19" s="91">
        <f t="shared" si="0"/>
        <v>0.29510246575977256</v>
      </c>
      <c r="U19" s="91">
        <f t="shared" si="0"/>
        <v>0.28519687973915531</v>
      </c>
      <c r="V19" s="91">
        <f t="shared" si="0"/>
        <v>0.28815614990578842</v>
      </c>
      <c r="W19" s="91">
        <f t="shared" si="0"/>
        <v>0.30609439382924414</v>
      </c>
      <c r="X19" s="42">
        <f t="shared" si="14"/>
        <v>1.0897490821834888E-2</v>
      </c>
      <c r="Y19" s="85">
        <v>478370</v>
      </c>
      <c r="Z19" s="85">
        <v>451829</v>
      </c>
      <c r="AA19" s="85">
        <v>503004</v>
      </c>
      <c r="AB19" s="85">
        <v>595511</v>
      </c>
      <c r="AC19" s="85">
        <v>650702</v>
      </c>
      <c r="AD19" s="85">
        <v>635351</v>
      </c>
      <c r="AE19" s="85">
        <v>577759</v>
      </c>
      <c r="AF19" s="85">
        <v>703774</v>
      </c>
      <c r="AG19" s="85">
        <v>774324</v>
      </c>
      <c r="AH19" s="85">
        <v>792570</v>
      </c>
      <c r="AI19" s="43">
        <v>829885.80599999998</v>
      </c>
      <c r="AJ19" s="91">
        <f t="shared" si="15"/>
        <v>0.34649430043784374</v>
      </c>
      <c r="AK19" s="91">
        <f t="shared" si="1"/>
        <v>0.28981692872643622</v>
      </c>
      <c r="AL19" s="91">
        <f t="shared" si="1"/>
        <v>0.29569578410650033</v>
      </c>
      <c r="AM19" s="91">
        <f t="shared" si="1"/>
        <v>0.30037907239601669</v>
      </c>
      <c r="AN19" s="91">
        <f t="shared" si="1"/>
        <v>0.30880819589904068</v>
      </c>
      <c r="AO19" s="91">
        <f t="shared" si="1"/>
        <v>0.29422350491870675</v>
      </c>
      <c r="AP19" s="91">
        <f t="shared" si="1"/>
        <v>0.32705615501519458</v>
      </c>
      <c r="AQ19" s="91">
        <f t="shared" si="1"/>
        <v>0.30600782380209912</v>
      </c>
      <c r="AR19" s="91">
        <f t="shared" si="1"/>
        <v>0.294561054769026</v>
      </c>
      <c r="AS19" s="91">
        <f t="shared" si="1"/>
        <v>0.28553895891905456</v>
      </c>
      <c r="AT19" s="91">
        <f t="shared" si="1"/>
        <v>0.29590639503034227</v>
      </c>
      <c r="AU19" s="42">
        <f t="shared" si="16"/>
        <v>-5.0587905407501466E-2</v>
      </c>
      <c r="AV19" s="91">
        <f t="shared" si="2"/>
        <v>12.890654578584703</v>
      </c>
      <c r="AW19" s="91">
        <f t="shared" si="3"/>
        <v>11.17794301445667</v>
      </c>
      <c r="AX19" s="91">
        <f t="shared" si="4"/>
        <v>11.484164650104486</v>
      </c>
      <c r="AY19" s="91">
        <f t="shared" si="5"/>
        <v>12.079458038908321</v>
      </c>
      <c r="AZ19" s="91">
        <f t="shared" si="6"/>
        <v>11.732450466294505</v>
      </c>
      <c r="BA19" s="91">
        <f t="shared" si="7"/>
        <v>11.554878447998673</v>
      </c>
      <c r="BB19" s="91">
        <f t="shared" si="8"/>
        <v>11.474947169391614</v>
      </c>
      <c r="BC19" s="91">
        <f t="shared" si="9"/>
        <v>12.460945232494275</v>
      </c>
      <c r="BD19" s="91">
        <f t="shared" si="10"/>
        <v>12.29611910112645</v>
      </c>
      <c r="BE19" s="91">
        <f t="shared" si="11"/>
        <v>12.088357248118424</v>
      </c>
      <c r="BF19" s="91">
        <f t="shared" si="12"/>
        <v>11.960219251075872</v>
      </c>
      <c r="BG19" s="91">
        <f t="shared" si="17"/>
        <v>-0.93043532750883173</v>
      </c>
    </row>
    <row r="20" spans="1:59" x14ac:dyDescent="0.2">
      <c r="A20" s="88" t="s">
        <v>114</v>
      </c>
      <c r="B20" s="85">
        <v>408288</v>
      </c>
      <c r="C20" s="85">
        <v>396016</v>
      </c>
      <c r="D20" s="85">
        <v>450309</v>
      </c>
      <c r="E20" s="85">
        <v>455128</v>
      </c>
      <c r="F20" s="85">
        <v>461826</v>
      </c>
      <c r="G20" s="85">
        <v>709417</v>
      </c>
      <c r="H20" s="85">
        <v>679509</v>
      </c>
      <c r="I20" s="85">
        <v>682566</v>
      </c>
      <c r="J20" s="85">
        <v>729688</v>
      </c>
      <c r="K20" s="85">
        <v>719879</v>
      </c>
      <c r="L20" s="43">
        <v>824499.51500000001</v>
      </c>
      <c r="M20" s="91">
        <f t="shared" si="13"/>
        <v>3.2478012735463656E-2</v>
      </c>
      <c r="N20" s="91">
        <f t="shared" ref="N20:N83" si="18">C20/C$146*100</f>
        <v>2.6945282366910357E-2</v>
      </c>
      <c r="O20" s="91">
        <f t="shared" ref="O20:O83" si="19">D20/D$146*100</f>
        <v>2.6908947590097074E-2</v>
      </c>
      <c r="P20" s="91">
        <f t="shared" ref="P20:P83" si="20">E20/E$146*100</f>
        <v>2.4549250481464873E-2</v>
      </c>
      <c r="Q20" s="91">
        <f t="shared" ref="Q20:Q83" si="21">F20/F$146*100</f>
        <v>2.3599131564672002E-2</v>
      </c>
      <c r="R20" s="91">
        <f t="shared" ref="R20:R83" si="22">G20/G$146*100</f>
        <v>3.372329677261128E-2</v>
      </c>
      <c r="S20" s="91">
        <f t="shared" ref="S20:S83" si="23">H20/H$146*100</f>
        <v>4.3568747710094301E-2</v>
      </c>
      <c r="T20" s="91">
        <f t="shared" ref="T20:T83" si="24">I20/I$146*100</f>
        <v>3.5664427634748898E-2</v>
      </c>
      <c r="U20" s="91">
        <f t="shared" ref="U20:U83" si="25">J20/J$146*100</f>
        <v>3.3046640400892946E-2</v>
      </c>
      <c r="V20" s="91">
        <f t="shared" ref="V20:W83" si="26">K20/K$146*100</f>
        <v>3.1638585166055576E-2</v>
      </c>
      <c r="W20" s="91">
        <f t="shared" si="26"/>
        <v>3.6371949917731961E-2</v>
      </c>
      <c r="X20" s="42">
        <f t="shared" si="14"/>
        <v>3.8939371822683047E-3</v>
      </c>
      <c r="Y20" s="85">
        <v>23452</v>
      </c>
      <c r="Z20" s="85">
        <v>20826</v>
      </c>
      <c r="AA20" s="85">
        <v>33038</v>
      </c>
      <c r="AB20" s="85">
        <v>31070</v>
      </c>
      <c r="AC20" s="85">
        <v>21668</v>
      </c>
      <c r="AD20" s="85">
        <v>35783</v>
      </c>
      <c r="AE20" s="85">
        <v>37878</v>
      </c>
      <c r="AF20" s="85">
        <v>32933</v>
      </c>
      <c r="AG20" s="85">
        <v>49228</v>
      </c>
      <c r="AH20" s="85">
        <v>45079</v>
      </c>
      <c r="AI20" s="43">
        <v>75146.61</v>
      </c>
      <c r="AJ20" s="91">
        <f t="shared" si="15"/>
        <v>1.6986818433154905E-2</v>
      </c>
      <c r="AK20" s="91">
        <f t="shared" si="15"/>
        <v>1.335843285326254E-2</v>
      </c>
      <c r="AL20" s="91">
        <f t="shared" si="15"/>
        <v>1.9421709002931505E-2</v>
      </c>
      <c r="AM20" s="91">
        <f t="shared" si="15"/>
        <v>1.5671881425102539E-2</v>
      </c>
      <c r="AN20" s="91">
        <f t="shared" si="15"/>
        <v>1.0283134197743998E-2</v>
      </c>
      <c r="AO20" s="91">
        <f t="shared" si="15"/>
        <v>1.6570682467653444E-2</v>
      </c>
      <c r="AP20" s="91">
        <f t="shared" si="15"/>
        <v>2.1441869429408351E-2</v>
      </c>
      <c r="AQ20" s="91">
        <f t="shared" si="15"/>
        <v>1.4319590751114039E-2</v>
      </c>
      <c r="AR20" s="91">
        <f t="shared" si="15"/>
        <v>1.8726852847347635E-2</v>
      </c>
      <c r="AS20" s="91">
        <f t="shared" si="15"/>
        <v>1.624059796498992E-2</v>
      </c>
      <c r="AT20" s="91">
        <f t="shared" ref="AT20:AT83" si="27">AI20/AI$146*100</f>
        <v>2.6794484618346482E-2</v>
      </c>
      <c r="AU20" s="42">
        <f t="shared" si="16"/>
        <v>9.807666185191577E-3</v>
      </c>
      <c r="AV20" s="91">
        <f t="shared" si="2"/>
        <v>5.7439846382945374</v>
      </c>
      <c r="AW20" s="91">
        <f t="shared" si="3"/>
        <v>5.2588784291543771</v>
      </c>
      <c r="AX20" s="91">
        <f t="shared" si="4"/>
        <v>7.3367398830580788</v>
      </c>
      <c r="AY20" s="91">
        <f t="shared" si="5"/>
        <v>6.8266509641243784</v>
      </c>
      <c r="AZ20" s="91">
        <f t="shared" si="6"/>
        <v>4.6918103354943206</v>
      </c>
      <c r="BA20" s="91">
        <f t="shared" si="7"/>
        <v>5.0440009190645281</v>
      </c>
      <c r="BB20" s="91">
        <f t="shared" si="8"/>
        <v>5.5743191039412281</v>
      </c>
      <c r="BC20" s="91">
        <f t="shared" si="9"/>
        <v>4.8248814034100729</v>
      </c>
      <c r="BD20" s="91">
        <f t="shared" si="10"/>
        <v>6.7464450559691258</v>
      </c>
      <c r="BE20" s="91">
        <f t="shared" si="11"/>
        <v>6.2620245902436382</v>
      </c>
      <c r="BF20" s="91">
        <f t="shared" si="12"/>
        <v>9.1142091211539409</v>
      </c>
      <c r="BG20" s="91">
        <f t="shared" si="17"/>
        <v>3.3702244828594035</v>
      </c>
    </row>
    <row r="21" spans="1:59" x14ac:dyDescent="0.2">
      <c r="A21" s="88" t="s">
        <v>115</v>
      </c>
      <c r="B21" s="85">
        <v>99167171</v>
      </c>
      <c r="C21" s="85">
        <v>131742664</v>
      </c>
      <c r="D21" s="85">
        <v>175755341</v>
      </c>
      <c r="E21" s="85">
        <v>216627331</v>
      </c>
      <c r="F21" s="85">
        <v>237211653</v>
      </c>
      <c r="G21" s="85">
        <v>341912489</v>
      </c>
      <c r="H21" s="85">
        <v>188711775</v>
      </c>
      <c r="I21" s="85">
        <v>252160511</v>
      </c>
      <c r="J21" s="85">
        <v>331582054</v>
      </c>
      <c r="K21" s="85">
        <v>312799827</v>
      </c>
      <c r="L21" s="43">
        <v>272465751.75199997</v>
      </c>
      <c r="M21" s="91">
        <f t="shared" si="13"/>
        <v>7.8884332693537456</v>
      </c>
      <c r="N21" s="91">
        <f t="shared" si="18"/>
        <v>8.9638885329102767</v>
      </c>
      <c r="O21" s="91">
        <f t="shared" si="19"/>
        <v>10.502546606105229</v>
      </c>
      <c r="P21" s="91">
        <f t="shared" si="20"/>
        <v>11.684709817568246</v>
      </c>
      <c r="Q21" s="91">
        <f t="shared" si="21"/>
        <v>12.121424536124694</v>
      </c>
      <c r="R21" s="91">
        <f t="shared" si="22"/>
        <v>16.253369085896153</v>
      </c>
      <c r="S21" s="91">
        <f t="shared" si="23"/>
        <v>12.09981871454106</v>
      </c>
      <c r="T21" s="91">
        <f t="shared" si="24"/>
        <v>13.175517527829989</v>
      </c>
      <c r="U21" s="91">
        <f t="shared" si="25"/>
        <v>15.016929018878573</v>
      </c>
      <c r="V21" s="91">
        <f t="shared" si="26"/>
        <v>13.747510298907109</v>
      </c>
      <c r="W21" s="91">
        <f t="shared" si="26"/>
        <v>12.019547006065773</v>
      </c>
      <c r="X21" s="42">
        <f t="shared" si="14"/>
        <v>4.1311137367120274</v>
      </c>
      <c r="Y21" s="85">
        <v>14344502</v>
      </c>
      <c r="Z21" s="85">
        <v>17966592</v>
      </c>
      <c r="AA21" s="85">
        <v>23020652</v>
      </c>
      <c r="AB21" s="85">
        <v>30365526</v>
      </c>
      <c r="AC21" s="85">
        <v>30301188</v>
      </c>
      <c r="AD21" s="85">
        <v>37099786</v>
      </c>
      <c r="AE21" s="85">
        <v>22086869</v>
      </c>
      <c r="AF21" s="85">
        <v>29565561</v>
      </c>
      <c r="AG21" s="85">
        <v>39580266</v>
      </c>
      <c r="AH21" s="85">
        <v>37029152</v>
      </c>
      <c r="AI21" s="43">
        <v>31771552.442000002</v>
      </c>
      <c r="AJ21" s="91">
        <f t="shared" si="15"/>
        <v>10.390049931265025</v>
      </c>
      <c r="AK21" s="91">
        <f t="shared" si="15"/>
        <v>11.524321177084603</v>
      </c>
      <c r="AL21" s="91">
        <f t="shared" si="15"/>
        <v>13.532913741804986</v>
      </c>
      <c r="AM21" s="91">
        <f t="shared" si="15"/>
        <v>15.316540807301839</v>
      </c>
      <c r="AN21" s="91">
        <f t="shared" si="15"/>
        <v>14.380246564291582</v>
      </c>
      <c r="AO21" s="91">
        <f t="shared" si="15"/>
        <v>17.18047043076027</v>
      </c>
      <c r="AP21" s="91">
        <f t="shared" si="15"/>
        <v>12.502871355468795</v>
      </c>
      <c r="AQ21" s="91">
        <f t="shared" si="15"/>
        <v>12.855395313123552</v>
      </c>
      <c r="AR21" s="91">
        <f t="shared" si="15"/>
        <v>15.056752600976617</v>
      </c>
      <c r="AS21" s="91">
        <f t="shared" si="15"/>
        <v>13.340481612646741</v>
      </c>
      <c r="AT21" s="91">
        <f t="shared" si="27"/>
        <v>11.328553253542077</v>
      </c>
      <c r="AU21" s="42">
        <f t="shared" si="16"/>
        <v>0.93850332227705202</v>
      </c>
      <c r="AV21" s="91">
        <f t="shared" si="2"/>
        <v>14.464970468906488</v>
      </c>
      <c r="AW21" s="91">
        <f t="shared" si="3"/>
        <v>13.637641333865847</v>
      </c>
      <c r="AX21" s="91">
        <f t="shared" si="4"/>
        <v>13.098123715056831</v>
      </c>
      <c r="AY21" s="91">
        <f t="shared" si="5"/>
        <v>14.017403002578654</v>
      </c>
      <c r="AZ21" s="91">
        <f t="shared" si="6"/>
        <v>12.77390364966598</v>
      </c>
      <c r="BA21" s="91">
        <f t="shared" si="7"/>
        <v>10.850667113244874</v>
      </c>
      <c r="BB21" s="91">
        <f t="shared" si="8"/>
        <v>11.70402270870485</v>
      </c>
      <c r="BC21" s="91">
        <f t="shared" si="9"/>
        <v>11.724897321452525</v>
      </c>
      <c r="BD21" s="91">
        <f t="shared" si="10"/>
        <v>11.936793780763539</v>
      </c>
      <c r="BE21" s="91">
        <f t="shared" si="11"/>
        <v>11.837970741588677</v>
      </c>
      <c r="BF21" s="91">
        <f t="shared" si="12"/>
        <v>11.66075084215306</v>
      </c>
      <c r="BG21" s="91">
        <f t="shared" si="17"/>
        <v>-2.8042196267534276</v>
      </c>
    </row>
    <row r="22" spans="1:59" x14ac:dyDescent="0.2">
      <c r="A22" s="88" t="s">
        <v>116</v>
      </c>
      <c r="B22" s="85">
        <v>12175313</v>
      </c>
      <c r="C22" s="85">
        <v>16871369</v>
      </c>
      <c r="D22" s="85">
        <v>25543290</v>
      </c>
      <c r="E22" s="85">
        <v>27072340</v>
      </c>
      <c r="F22" s="85">
        <v>31325175</v>
      </c>
      <c r="G22" s="85">
        <v>40567373</v>
      </c>
      <c r="H22" s="85">
        <v>27078781</v>
      </c>
      <c r="I22" s="85">
        <v>33789398</v>
      </c>
      <c r="J22" s="85">
        <v>46878848</v>
      </c>
      <c r="K22" s="85">
        <v>45511209</v>
      </c>
      <c r="L22" s="43">
        <v>44295243.634999998</v>
      </c>
      <c r="M22" s="91">
        <f t="shared" si="13"/>
        <v>0.96850745226961399</v>
      </c>
      <c r="N22" s="91">
        <f t="shared" si="18"/>
        <v>1.1479430164976618</v>
      </c>
      <c r="O22" s="91">
        <f t="shared" si="19"/>
        <v>1.5263808893196684</v>
      </c>
      <c r="P22" s="91">
        <f t="shared" si="20"/>
        <v>1.4602609722525985</v>
      </c>
      <c r="Q22" s="91">
        <f t="shared" si="21"/>
        <v>1.6007044343786931</v>
      </c>
      <c r="R22" s="91">
        <f t="shared" si="22"/>
        <v>1.9284363906760311</v>
      </c>
      <c r="S22" s="91">
        <f t="shared" si="23"/>
        <v>1.7362368676292661</v>
      </c>
      <c r="T22" s="91">
        <f t="shared" si="24"/>
        <v>1.7655135764054013</v>
      </c>
      <c r="U22" s="91">
        <f t="shared" si="25"/>
        <v>2.123083334608928</v>
      </c>
      <c r="V22" s="91">
        <f t="shared" si="26"/>
        <v>2.0002115104853107</v>
      </c>
      <c r="W22" s="91">
        <f t="shared" si="26"/>
        <v>1.9540392126076087</v>
      </c>
      <c r="X22" s="42">
        <f t="shared" si="14"/>
        <v>0.98553176033799472</v>
      </c>
      <c r="Y22" s="85">
        <v>244923</v>
      </c>
      <c r="Z22" s="85">
        <v>541023</v>
      </c>
      <c r="AA22" s="85">
        <v>922814</v>
      </c>
      <c r="AB22" s="85">
        <v>1072507</v>
      </c>
      <c r="AC22" s="85">
        <v>1315533</v>
      </c>
      <c r="AD22" s="85">
        <v>2023940</v>
      </c>
      <c r="AE22" s="85">
        <v>1776358</v>
      </c>
      <c r="AF22" s="85">
        <v>1981551</v>
      </c>
      <c r="AG22" s="85">
        <v>1936910</v>
      </c>
      <c r="AH22" s="85">
        <v>1348581</v>
      </c>
      <c r="AI22" s="43">
        <v>1191458.1780000001</v>
      </c>
      <c r="AJ22" s="91">
        <f t="shared" si="15"/>
        <v>0.17740331447653071</v>
      </c>
      <c r="AK22" s="91">
        <f t="shared" si="15"/>
        <v>0.34702868614091326</v>
      </c>
      <c r="AL22" s="91">
        <f t="shared" si="15"/>
        <v>0.54248516774112332</v>
      </c>
      <c r="AM22" s="91">
        <f t="shared" si="15"/>
        <v>0.54097851727043611</v>
      </c>
      <c r="AN22" s="91">
        <f t="shared" si="15"/>
        <v>0.62432169007572247</v>
      </c>
      <c r="AO22" s="91">
        <f t="shared" si="15"/>
        <v>0.93726258484706471</v>
      </c>
      <c r="AP22" s="91">
        <f t="shared" si="15"/>
        <v>1.0055556337685452</v>
      </c>
      <c r="AQ22" s="91">
        <f t="shared" si="15"/>
        <v>0.8615977703962826</v>
      </c>
      <c r="AR22" s="91">
        <f t="shared" si="15"/>
        <v>0.73682108857877859</v>
      </c>
      <c r="AS22" s="91">
        <f t="shared" si="15"/>
        <v>0.48585287704305935</v>
      </c>
      <c r="AT22" s="91">
        <f t="shared" si="27"/>
        <v>0.42482964732306783</v>
      </c>
      <c r="AU22" s="42">
        <f t="shared" si="16"/>
        <v>0.24742633284653712</v>
      </c>
      <c r="AV22" s="91">
        <f t="shared" si="2"/>
        <v>2.0116361690249769</v>
      </c>
      <c r="AW22" s="91">
        <f t="shared" si="3"/>
        <v>3.2067522202851473</v>
      </c>
      <c r="AX22" s="91">
        <f t="shared" si="4"/>
        <v>3.6127452649991447</v>
      </c>
      <c r="AY22" s="91">
        <f t="shared" si="5"/>
        <v>3.9616339038295174</v>
      </c>
      <c r="AZ22" s="91">
        <f t="shared" si="6"/>
        <v>4.1996030349391509</v>
      </c>
      <c r="BA22" s="91">
        <f t="shared" si="7"/>
        <v>4.989083222125327</v>
      </c>
      <c r="BB22" s="91">
        <f t="shared" si="8"/>
        <v>6.5599629466333811</v>
      </c>
      <c r="BC22" s="91">
        <f t="shared" si="9"/>
        <v>5.8644164065900197</v>
      </c>
      <c r="BD22" s="91">
        <f t="shared" si="10"/>
        <v>4.1317354897458234</v>
      </c>
      <c r="BE22" s="91">
        <f t="shared" si="11"/>
        <v>2.963184300377518</v>
      </c>
      <c r="BF22" s="91">
        <f t="shared" si="12"/>
        <v>2.6898106438194787</v>
      </c>
      <c r="BG22" s="91">
        <f t="shared" si="17"/>
        <v>0.67817447479450177</v>
      </c>
    </row>
    <row r="23" spans="1:59" x14ac:dyDescent="0.2">
      <c r="A23" s="88" t="s">
        <v>117</v>
      </c>
      <c r="B23" s="85">
        <v>16280488</v>
      </c>
      <c r="C23" s="85">
        <v>24012997</v>
      </c>
      <c r="D23" s="85">
        <v>37794246</v>
      </c>
      <c r="E23" s="85">
        <v>44232158</v>
      </c>
      <c r="F23" s="85">
        <v>48324067</v>
      </c>
      <c r="G23" s="85">
        <v>52305853</v>
      </c>
      <c r="H23" s="85">
        <v>28806356</v>
      </c>
      <c r="I23" s="85">
        <v>38002414</v>
      </c>
      <c r="J23" s="85">
        <v>50918067</v>
      </c>
      <c r="K23" s="85">
        <v>50116977</v>
      </c>
      <c r="L23" s="43">
        <v>48401548.425999999</v>
      </c>
      <c r="M23" s="91">
        <f t="shared" si="13"/>
        <v>1.2950610760139001</v>
      </c>
      <c r="N23" s="91">
        <f t="shared" si="18"/>
        <v>1.6338657646175185</v>
      </c>
      <c r="O23" s="91">
        <f t="shared" si="19"/>
        <v>2.2584567148807504</v>
      </c>
      <c r="P23" s="91">
        <f t="shared" si="20"/>
        <v>2.3858482142995601</v>
      </c>
      <c r="Q23" s="91">
        <f t="shared" si="21"/>
        <v>2.4693412992621133</v>
      </c>
      <c r="R23" s="91">
        <f t="shared" si="22"/>
        <v>2.4864442262640734</v>
      </c>
      <c r="S23" s="91">
        <f t="shared" si="23"/>
        <v>1.8470054951607133</v>
      </c>
      <c r="T23" s="91">
        <f t="shared" si="24"/>
        <v>1.9856458482385122</v>
      </c>
      <c r="U23" s="91">
        <f t="shared" si="25"/>
        <v>2.3060144199405417</v>
      </c>
      <c r="V23" s="91">
        <f t="shared" si="26"/>
        <v>2.2026343942242357</v>
      </c>
      <c r="W23" s="91">
        <f t="shared" si="26"/>
        <v>2.1351846341488145</v>
      </c>
      <c r="X23" s="42">
        <f t="shared" si="14"/>
        <v>0.84012355813491446</v>
      </c>
      <c r="Y23" s="85">
        <v>828956</v>
      </c>
      <c r="Z23" s="85">
        <v>1172351</v>
      </c>
      <c r="AA23" s="85">
        <v>1628218</v>
      </c>
      <c r="AB23" s="85">
        <v>1786999</v>
      </c>
      <c r="AC23" s="85">
        <v>1844927</v>
      </c>
      <c r="AD23" s="85">
        <v>2491556</v>
      </c>
      <c r="AE23" s="85">
        <v>1166589</v>
      </c>
      <c r="AF23" s="85">
        <v>1922028</v>
      </c>
      <c r="AG23" s="85">
        <v>2313102</v>
      </c>
      <c r="AH23" s="85">
        <v>1196086</v>
      </c>
      <c r="AI23" s="43">
        <v>1623452.4029999999</v>
      </c>
      <c r="AJ23" s="91">
        <f t="shared" si="15"/>
        <v>0.60043173550547313</v>
      </c>
      <c r="AK23" s="91">
        <f t="shared" si="15"/>
        <v>0.75198175904903453</v>
      </c>
      <c r="AL23" s="91">
        <f t="shared" si="15"/>
        <v>0.95716375656320385</v>
      </c>
      <c r="AM23" s="91">
        <f t="shared" si="15"/>
        <v>0.90137227018914734</v>
      </c>
      <c r="AN23" s="91">
        <f t="shared" si="15"/>
        <v>0.87555990059263611</v>
      </c>
      <c r="AO23" s="91">
        <f t="shared" si="15"/>
        <v>1.1538100026933669</v>
      </c>
      <c r="AP23" s="91">
        <f t="shared" si="15"/>
        <v>0.66037934990717717</v>
      </c>
      <c r="AQ23" s="91">
        <f t="shared" si="15"/>
        <v>0.83571658737989896</v>
      </c>
      <c r="AR23" s="91">
        <f t="shared" si="15"/>
        <v>0.87992851171905251</v>
      </c>
      <c r="AS23" s="91">
        <f t="shared" si="15"/>
        <v>0.43091354860473685</v>
      </c>
      <c r="AT23" s="91">
        <f t="shared" si="27"/>
        <v>0.57886271171515435</v>
      </c>
      <c r="AU23" s="42">
        <f t="shared" si="16"/>
        <v>-2.1569023790318775E-2</v>
      </c>
      <c r="AV23" s="91">
        <f t="shared" si="2"/>
        <v>5.091714695530011</v>
      </c>
      <c r="AW23" s="91">
        <f t="shared" si="3"/>
        <v>4.8821519446323176</v>
      </c>
      <c r="AX23" s="91">
        <f t="shared" si="4"/>
        <v>4.3081108166571171</v>
      </c>
      <c r="AY23" s="91">
        <f t="shared" si="5"/>
        <v>4.0400448017933011</v>
      </c>
      <c r="AZ23" s="91">
        <f t="shared" si="6"/>
        <v>3.8178222871845615</v>
      </c>
      <c r="BA23" s="91">
        <f t="shared" si="7"/>
        <v>4.7634363213615885</v>
      </c>
      <c r="BB23" s="91">
        <f t="shared" si="8"/>
        <v>4.049762489917156</v>
      </c>
      <c r="BC23" s="91">
        <f t="shared" si="9"/>
        <v>5.0576471273640671</v>
      </c>
      <c r="BD23" s="91">
        <f t="shared" si="10"/>
        <v>4.5427922470034066</v>
      </c>
      <c r="BE23" s="91">
        <f t="shared" si="11"/>
        <v>2.3865884807856625</v>
      </c>
      <c r="BF23" s="91">
        <f t="shared" si="12"/>
        <v>3.3541331957221545</v>
      </c>
      <c r="BG23" s="91">
        <f t="shared" si="17"/>
        <v>-1.7375814998078565</v>
      </c>
    </row>
    <row r="24" spans="1:59" x14ac:dyDescent="0.2">
      <c r="A24" s="88" t="s">
        <v>118</v>
      </c>
      <c r="B24" s="85">
        <v>5472109</v>
      </c>
      <c r="C24" s="85">
        <v>7832875</v>
      </c>
      <c r="D24" s="85">
        <v>12762763</v>
      </c>
      <c r="E24" s="85">
        <v>14498098</v>
      </c>
      <c r="F24" s="85">
        <v>14118010</v>
      </c>
      <c r="G24" s="85">
        <v>18494596</v>
      </c>
      <c r="H24" s="85">
        <v>9091834</v>
      </c>
      <c r="I24" s="85">
        <v>12158078</v>
      </c>
      <c r="J24" s="85">
        <v>9963079</v>
      </c>
      <c r="K24" s="85">
        <v>6351448</v>
      </c>
      <c r="L24" s="43">
        <v>4160217.35</v>
      </c>
      <c r="M24" s="91">
        <f t="shared" si="13"/>
        <v>0.43528887890862644</v>
      </c>
      <c r="N24" s="91">
        <f t="shared" si="18"/>
        <v>0.53295581143113646</v>
      </c>
      <c r="O24" s="91">
        <f t="shared" si="19"/>
        <v>0.76265968628615033</v>
      </c>
      <c r="P24" s="91">
        <f t="shared" si="20"/>
        <v>0.78201613459691532</v>
      </c>
      <c r="Q24" s="91">
        <f t="shared" si="21"/>
        <v>0.72142489903417095</v>
      </c>
      <c r="R24" s="91">
        <f t="shared" si="22"/>
        <v>0.87917085381031113</v>
      </c>
      <c r="S24" s="91">
        <f t="shared" si="23"/>
        <v>0.58295007390344722</v>
      </c>
      <c r="T24" s="91">
        <f t="shared" si="24"/>
        <v>0.63526588345835067</v>
      </c>
      <c r="U24" s="91">
        <f t="shared" si="25"/>
        <v>0.45121516182078925</v>
      </c>
      <c r="V24" s="91">
        <f t="shared" si="26"/>
        <v>0.27914528479893619</v>
      </c>
      <c r="W24" s="91">
        <f t="shared" si="26"/>
        <v>0.18352371875085891</v>
      </c>
      <c r="X24" s="42">
        <f t="shared" si="14"/>
        <v>-0.25176516015776751</v>
      </c>
      <c r="Y24" s="85">
        <v>87635</v>
      </c>
      <c r="Z24" s="85">
        <v>120985</v>
      </c>
      <c r="AA24" s="85">
        <v>154743</v>
      </c>
      <c r="AB24" s="85">
        <v>277185</v>
      </c>
      <c r="AC24" s="85">
        <v>264510</v>
      </c>
      <c r="AD24" s="85">
        <v>131205</v>
      </c>
      <c r="AE24" s="85">
        <v>156854</v>
      </c>
      <c r="AF24" s="85">
        <v>68148</v>
      </c>
      <c r="AG24" s="85">
        <v>88266</v>
      </c>
      <c r="AH24" s="85">
        <v>260603</v>
      </c>
      <c r="AI24" s="43">
        <v>209537.87400000001</v>
      </c>
      <c r="AJ24" s="91">
        <f t="shared" si="15"/>
        <v>6.3476029054644806E-2</v>
      </c>
      <c r="AK24" s="91">
        <f t="shared" si="15"/>
        <v>7.7603476363774543E-2</v>
      </c>
      <c r="AL24" s="91">
        <f t="shared" si="15"/>
        <v>9.0967174654659172E-2</v>
      </c>
      <c r="AM24" s="91">
        <f t="shared" si="15"/>
        <v>0.13981366117853386</v>
      </c>
      <c r="AN24" s="91">
        <f t="shared" si="15"/>
        <v>0.12553035936151305</v>
      </c>
      <c r="AO24" s="91">
        <f t="shared" si="15"/>
        <v>6.0759477773480987E-2</v>
      </c>
      <c r="AP24" s="91">
        <f t="shared" si="15"/>
        <v>8.8791461731887039E-2</v>
      </c>
      <c r="AQ24" s="91">
        <f t="shared" si="15"/>
        <v>2.9631417438645721E-2</v>
      </c>
      <c r="AR24" s="91">
        <f t="shared" si="15"/>
        <v>3.3577321715771234E-2</v>
      </c>
      <c r="AS24" s="91">
        <f t="shared" si="15"/>
        <v>9.3887365546491006E-2</v>
      </c>
      <c r="AT24" s="91">
        <f t="shared" si="27"/>
        <v>7.4713408121191663E-2</v>
      </c>
      <c r="AU24" s="42">
        <f t="shared" si="16"/>
        <v>1.1237379066546857E-2</v>
      </c>
      <c r="AV24" s="91">
        <f t="shared" si="2"/>
        <v>1.6014849119416297</v>
      </c>
      <c r="AW24" s="91">
        <f t="shared" si="3"/>
        <v>1.5445797360483859</v>
      </c>
      <c r="AX24" s="91">
        <f t="shared" si="4"/>
        <v>1.2124568951096248</v>
      </c>
      <c r="AY24" s="91">
        <f t="shared" si="5"/>
        <v>1.9118714744513383</v>
      </c>
      <c r="AZ24" s="91">
        <f t="shared" si="6"/>
        <v>1.8735643337835857</v>
      </c>
      <c r="BA24" s="91">
        <f t="shared" si="7"/>
        <v>0.70942344455645312</v>
      </c>
      <c r="BB24" s="91">
        <f t="shared" si="8"/>
        <v>1.725218476272224</v>
      </c>
      <c r="BC24" s="91">
        <f t="shared" si="9"/>
        <v>0.56051622633116849</v>
      </c>
      <c r="BD24" s="91">
        <f t="shared" si="10"/>
        <v>0.88593094564441366</v>
      </c>
      <c r="BE24" s="91">
        <f t="shared" si="11"/>
        <v>4.1030486276515212</v>
      </c>
      <c r="BF24" s="91">
        <f t="shared" si="12"/>
        <v>5.0367049692728196</v>
      </c>
      <c r="BG24" s="91">
        <f t="shared" si="17"/>
        <v>3.4352200573311897</v>
      </c>
    </row>
    <row r="25" spans="1:59" x14ac:dyDescent="0.2">
      <c r="A25" s="88" t="s">
        <v>119</v>
      </c>
      <c r="B25" s="85">
        <v>1213650</v>
      </c>
      <c r="C25" s="85">
        <v>2473342</v>
      </c>
      <c r="D25" s="85">
        <v>2479004</v>
      </c>
      <c r="E25" s="85">
        <v>2696636</v>
      </c>
      <c r="F25" s="85">
        <v>2492404</v>
      </c>
      <c r="G25" s="85">
        <v>4653603</v>
      </c>
      <c r="H25" s="85">
        <v>2160257</v>
      </c>
      <c r="I25" s="85">
        <v>2143386</v>
      </c>
      <c r="J25" s="85">
        <v>2944161</v>
      </c>
      <c r="K25" s="85">
        <v>3258001</v>
      </c>
      <c r="L25" s="43">
        <v>3325385.165</v>
      </c>
      <c r="M25" s="91">
        <f t="shared" si="13"/>
        <v>9.6542000147923676E-2</v>
      </c>
      <c r="N25" s="91">
        <f t="shared" si="18"/>
        <v>0.16828839890292005</v>
      </c>
      <c r="O25" s="91">
        <f t="shared" si="19"/>
        <v>0.14813692089574271</v>
      </c>
      <c r="P25" s="91">
        <f t="shared" si="20"/>
        <v>0.14545444934465798</v>
      </c>
      <c r="Q25" s="91">
        <f t="shared" si="21"/>
        <v>0.12736088896752187</v>
      </c>
      <c r="R25" s="91">
        <f t="shared" si="22"/>
        <v>0.22121662580811308</v>
      </c>
      <c r="S25" s="91">
        <f t="shared" si="23"/>
        <v>0.1385113254158005</v>
      </c>
      <c r="T25" s="91">
        <f t="shared" si="24"/>
        <v>0.11199303054991591</v>
      </c>
      <c r="U25" s="91">
        <f t="shared" si="25"/>
        <v>0.13333730286003523</v>
      </c>
      <c r="V25" s="91">
        <f t="shared" si="26"/>
        <v>0.14318870547632898</v>
      </c>
      <c r="W25" s="91">
        <f t="shared" si="26"/>
        <v>0.14669595370052926</v>
      </c>
      <c r="X25" s="42">
        <f t="shared" si="14"/>
        <v>5.0153953552605587E-2</v>
      </c>
      <c r="Y25" s="85">
        <v>5479</v>
      </c>
      <c r="Z25" s="85">
        <v>4842</v>
      </c>
      <c r="AA25" s="85">
        <v>6366</v>
      </c>
      <c r="AB25" s="85">
        <v>6409</v>
      </c>
      <c r="AC25" s="85">
        <v>8555</v>
      </c>
      <c r="AD25" s="85">
        <v>8932</v>
      </c>
      <c r="AE25" s="85">
        <v>10141</v>
      </c>
      <c r="AF25" s="85">
        <v>12742</v>
      </c>
      <c r="AG25" s="85">
        <v>16450</v>
      </c>
      <c r="AH25" s="85">
        <v>19494</v>
      </c>
      <c r="AI25" s="43">
        <v>24646.824000000001</v>
      </c>
      <c r="AJ25" s="91">
        <f t="shared" si="15"/>
        <v>3.9685646510001582E-3</v>
      </c>
      <c r="AK25" s="91">
        <f t="shared" si="15"/>
        <v>3.1058067740083175E-3</v>
      </c>
      <c r="AL25" s="91">
        <f t="shared" si="15"/>
        <v>3.7423148953526831E-3</v>
      </c>
      <c r="AM25" s="91">
        <f t="shared" si="15"/>
        <v>3.2327353734625734E-3</v>
      </c>
      <c r="AN25" s="91">
        <f t="shared" si="15"/>
        <v>4.0600061409313227E-3</v>
      </c>
      <c r="AO25" s="91">
        <f t="shared" si="15"/>
        <v>4.136303155159728E-3</v>
      </c>
      <c r="AP25" s="91">
        <f t="shared" si="15"/>
        <v>5.7405881483613202E-3</v>
      </c>
      <c r="AQ25" s="91">
        <f t="shared" si="15"/>
        <v>5.5403463198219136E-3</v>
      </c>
      <c r="AR25" s="91">
        <f t="shared" si="15"/>
        <v>6.2577543133758963E-3</v>
      </c>
      <c r="AS25" s="91">
        <f t="shared" si="15"/>
        <v>7.0230976004240003E-3</v>
      </c>
      <c r="AT25" s="91">
        <f t="shared" si="27"/>
        <v>8.7881402309311473E-3</v>
      </c>
      <c r="AU25" s="42">
        <f t="shared" si="16"/>
        <v>4.8195755799309891E-3</v>
      </c>
      <c r="AV25" s="91">
        <f t="shared" si="2"/>
        <v>0.45144811106991301</v>
      </c>
      <c r="AW25" s="91">
        <f t="shared" si="3"/>
        <v>0.19576750809228971</v>
      </c>
      <c r="AX25" s="91">
        <f t="shared" si="4"/>
        <v>0.25679668124779143</v>
      </c>
      <c r="AY25" s="91">
        <f t="shared" si="5"/>
        <v>0.23766648520601222</v>
      </c>
      <c r="AZ25" s="91">
        <f t="shared" si="6"/>
        <v>0.34324290925548184</v>
      </c>
      <c r="BA25" s="91">
        <f t="shared" si="7"/>
        <v>0.19193730105468815</v>
      </c>
      <c r="BB25" s="91">
        <f t="shared" si="8"/>
        <v>0.46943488668246419</v>
      </c>
      <c r="BC25" s="91">
        <f t="shared" si="9"/>
        <v>0.5944799490152497</v>
      </c>
      <c r="BD25" s="91">
        <f t="shared" si="10"/>
        <v>0.55873303124387563</v>
      </c>
      <c r="BE25" s="91">
        <f t="shared" si="11"/>
        <v>0.59834235778319278</v>
      </c>
      <c r="BF25" s="91">
        <f t="shared" si="12"/>
        <v>0.74117200796497806</v>
      </c>
      <c r="BG25" s="91">
        <f t="shared" si="17"/>
        <v>0.28972389689506506</v>
      </c>
    </row>
    <row r="26" spans="1:59" x14ac:dyDescent="0.2">
      <c r="A26" s="88" t="s">
        <v>120</v>
      </c>
      <c r="B26" s="85">
        <v>18520919</v>
      </c>
      <c r="C26" s="85">
        <v>23913130</v>
      </c>
      <c r="D26" s="85">
        <v>34912674</v>
      </c>
      <c r="E26" s="85">
        <v>28277948</v>
      </c>
      <c r="F26" s="85">
        <v>32033504</v>
      </c>
      <c r="G26" s="85">
        <v>34454222</v>
      </c>
      <c r="H26" s="85">
        <v>16056377</v>
      </c>
      <c r="I26" s="85">
        <v>17402100</v>
      </c>
      <c r="J26" s="85">
        <v>13567000</v>
      </c>
      <c r="K26" s="85">
        <v>8742126</v>
      </c>
      <c r="L26" s="43">
        <v>10665471.231000001</v>
      </c>
      <c r="M26" s="91">
        <f t="shared" si="13"/>
        <v>1.4732802412867652</v>
      </c>
      <c r="N26" s="91">
        <f t="shared" si="18"/>
        <v>1.6270707247349476</v>
      </c>
      <c r="O26" s="91">
        <f t="shared" si="19"/>
        <v>2.086263687592619</v>
      </c>
      <c r="P26" s="91">
        <f t="shared" si="20"/>
        <v>1.5252905304745887</v>
      </c>
      <c r="Q26" s="91">
        <f t="shared" si="21"/>
        <v>1.636899774749466</v>
      </c>
      <c r="R26" s="91">
        <f t="shared" si="22"/>
        <v>1.6378377647778848</v>
      </c>
      <c r="S26" s="91">
        <f t="shared" si="23"/>
        <v>1.029502535876877</v>
      </c>
      <c r="T26" s="91">
        <f t="shared" si="24"/>
        <v>0.90926875370684124</v>
      </c>
      <c r="U26" s="91">
        <f t="shared" si="25"/>
        <v>0.61443215500174675</v>
      </c>
      <c r="V26" s="91">
        <f t="shared" si="26"/>
        <v>0.3842152611527615</v>
      </c>
      <c r="W26" s="91">
        <f t="shared" si="26"/>
        <v>0.47049631734828012</v>
      </c>
      <c r="X26" s="42">
        <f t="shared" si="14"/>
        <v>-1.002783923938485</v>
      </c>
      <c r="Y26" s="85">
        <v>1316</v>
      </c>
      <c r="Z26" s="85">
        <v>994</v>
      </c>
      <c r="AA26" s="85">
        <v>43497</v>
      </c>
      <c r="AB26" s="85">
        <v>53715</v>
      </c>
      <c r="AC26" s="85">
        <v>338975</v>
      </c>
      <c r="AD26" s="85">
        <v>239215</v>
      </c>
      <c r="AE26" s="85">
        <v>116352</v>
      </c>
      <c r="AF26" s="85">
        <v>117014</v>
      </c>
      <c r="AG26" s="85">
        <v>15993</v>
      </c>
      <c r="AH26" s="85">
        <v>10477</v>
      </c>
      <c r="AI26" s="43">
        <v>14618.477000000001</v>
      </c>
      <c r="AJ26" s="91">
        <f t="shared" si="15"/>
        <v>9.5320881195769453E-4</v>
      </c>
      <c r="AK26" s="91">
        <f t="shared" si="15"/>
        <v>6.3758197715081937E-4</v>
      </c>
      <c r="AL26" s="91">
        <f t="shared" si="15"/>
        <v>2.5570133679414964E-2</v>
      </c>
      <c r="AM26" s="91">
        <f t="shared" si="15"/>
        <v>2.7094145823926063E-2</v>
      </c>
      <c r="AN26" s="91">
        <f t="shared" si="15"/>
        <v>0.16086973484771419</v>
      </c>
      <c r="AO26" s="91">
        <f t="shared" si="15"/>
        <v>0.11077762642874323</v>
      </c>
      <c r="AP26" s="91">
        <f t="shared" si="15"/>
        <v>6.5864205920336885E-2</v>
      </c>
      <c r="AQ26" s="91">
        <f t="shared" si="15"/>
        <v>5.0878832543371638E-2</v>
      </c>
      <c r="AR26" s="91">
        <f t="shared" si="15"/>
        <v>6.0839066707489798E-3</v>
      </c>
      <c r="AS26" s="91">
        <f t="shared" si="15"/>
        <v>3.7745456837817918E-3</v>
      </c>
      <c r="AT26" s="91">
        <f t="shared" si="27"/>
        <v>5.2124048858644698E-3</v>
      </c>
      <c r="AU26" s="42">
        <f t="shared" si="16"/>
        <v>4.2591960739067755E-3</v>
      </c>
      <c r="AV26" s="91">
        <f t="shared" si="2"/>
        <v>7.1054789451862515E-3</v>
      </c>
      <c r="AW26" s="91">
        <f t="shared" si="3"/>
        <v>4.1567122329866481E-3</v>
      </c>
      <c r="AX26" s="91">
        <f t="shared" si="4"/>
        <v>0.12458799346048371</v>
      </c>
      <c r="AY26" s="91">
        <f t="shared" si="5"/>
        <v>0.18995366990560986</v>
      </c>
      <c r="AZ26" s="91">
        <f t="shared" si="6"/>
        <v>1.0581889511681268</v>
      </c>
      <c r="BA26" s="91">
        <f t="shared" si="7"/>
        <v>0.69429807470329763</v>
      </c>
      <c r="BB26" s="91">
        <f t="shared" si="8"/>
        <v>0.72464666219533835</v>
      </c>
      <c r="BC26" s="91">
        <f t="shared" si="9"/>
        <v>0.67241309956844286</v>
      </c>
      <c r="BD26" s="91">
        <f t="shared" si="10"/>
        <v>0.11788162453010984</v>
      </c>
      <c r="BE26" s="91">
        <f t="shared" si="11"/>
        <v>0.11984498965125874</v>
      </c>
      <c r="BF26" s="91">
        <f t="shared" si="12"/>
        <v>0.13706358287770998</v>
      </c>
      <c r="BG26" s="91">
        <f t="shared" si="17"/>
        <v>0.12995810393252372</v>
      </c>
    </row>
    <row r="27" spans="1:59" x14ac:dyDescent="0.2">
      <c r="A27" s="88" t="s">
        <v>121</v>
      </c>
      <c r="B27" s="85">
        <v>2898288</v>
      </c>
      <c r="C27" s="85">
        <v>2668054</v>
      </c>
      <c r="D27" s="85">
        <v>3197565</v>
      </c>
      <c r="E27" s="85">
        <v>3989466</v>
      </c>
      <c r="F27" s="85">
        <v>5540363</v>
      </c>
      <c r="G27" s="85">
        <v>6084956</v>
      </c>
      <c r="H27" s="85">
        <v>5362727</v>
      </c>
      <c r="I27" s="85">
        <v>5640852</v>
      </c>
      <c r="J27" s="85">
        <v>5657684</v>
      </c>
      <c r="K27" s="85">
        <v>4664894</v>
      </c>
      <c r="L27" s="43">
        <v>4325929.4160000002</v>
      </c>
      <c r="M27" s="91">
        <f t="shared" si="13"/>
        <v>0.23054959875147318</v>
      </c>
      <c r="N27" s="91">
        <f t="shared" si="18"/>
        <v>0.18153677730234294</v>
      </c>
      <c r="O27" s="91">
        <f t="shared" si="19"/>
        <v>0.1910757035744983</v>
      </c>
      <c r="P27" s="91">
        <f t="shared" si="20"/>
        <v>0.2151886944360438</v>
      </c>
      <c r="Q27" s="91">
        <f t="shared" si="21"/>
        <v>0.28311042546985421</v>
      </c>
      <c r="R27" s="91">
        <f t="shared" si="22"/>
        <v>0.28925833048303273</v>
      </c>
      <c r="S27" s="91">
        <f t="shared" si="23"/>
        <v>0.34384724808812078</v>
      </c>
      <c r="T27" s="91">
        <f t="shared" si="24"/>
        <v>0.29473744363523613</v>
      </c>
      <c r="U27" s="91">
        <f t="shared" si="25"/>
        <v>0.25622930437376745</v>
      </c>
      <c r="V27" s="91">
        <f t="shared" si="26"/>
        <v>0.20502146348153186</v>
      </c>
      <c r="W27" s="91">
        <f t="shared" si="26"/>
        <v>0.1908339364716248</v>
      </c>
      <c r="X27" s="42">
        <f t="shared" si="14"/>
        <v>-3.9715662279848379E-2</v>
      </c>
      <c r="Y27" s="85">
        <v>9</v>
      </c>
      <c r="Z27" s="85">
        <v>0</v>
      </c>
      <c r="AA27" s="85">
        <v>0</v>
      </c>
      <c r="AB27" s="85">
        <v>18</v>
      </c>
      <c r="AC27" s="85">
        <v>17</v>
      </c>
      <c r="AD27" s="85">
        <v>6</v>
      </c>
      <c r="AE27" s="85">
        <v>15</v>
      </c>
      <c r="AF27" s="85">
        <v>20</v>
      </c>
      <c r="AG27" s="85">
        <v>0</v>
      </c>
      <c r="AH27" s="85">
        <v>91</v>
      </c>
      <c r="AI27" s="43">
        <v>0</v>
      </c>
      <c r="AJ27" s="91">
        <f t="shared" si="15"/>
        <v>6.5189052489507978E-6</v>
      </c>
      <c r="AK27" s="91">
        <f t="shared" si="15"/>
        <v>0</v>
      </c>
      <c r="AL27" s="91">
        <f t="shared" si="15"/>
        <v>0</v>
      </c>
      <c r="AM27" s="91">
        <f t="shared" si="15"/>
        <v>9.0793004715753354E-6</v>
      </c>
      <c r="AN27" s="91">
        <f t="shared" si="15"/>
        <v>8.0678088130721771E-6</v>
      </c>
      <c r="AO27" s="91">
        <f t="shared" si="15"/>
        <v>2.7785287652214926E-6</v>
      </c>
      <c r="AP27" s="91">
        <f t="shared" si="15"/>
        <v>8.4911569101094365E-6</v>
      </c>
      <c r="AQ27" s="91">
        <f t="shared" si="15"/>
        <v>8.6961957617672476E-6</v>
      </c>
      <c r="AR27" s="91">
        <f t="shared" si="15"/>
        <v>0</v>
      </c>
      <c r="AS27" s="91">
        <f t="shared" si="15"/>
        <v>3.2784543020343904E-5</v>
      </c>
      <c r="AT27" s="91">
        <f t="shared" si="27"/>
        <v>0</v>
      </c>
      <c r="AU27" s="42">
        <f t="shared" si="16"/>
        <v>-6.5189052489507978E-6</v>
      </c>
      <c r="AV27" s="91">
        <f t="shared" si="2"/>
        <v>3.1052814627117802E-4</v>
      </c>
      <c r="AW27" s="91">
        <f t="shared" si="3"/>
        <v>0</v>
      </c>
      <c r="AX27" s="91">
        <f t="shared" si="4"/>
        <v>0</v>
      </c>
      <c r="AY27" s="91">
        <f t="shared" si="5"/>
        <v>4.5118820413559107E-4</v>
      </c>
      <c r="AZ27" s="91">
        <f t="shared" si="6"/>
        <v>3.0683910061488751E-4</v>
      </c>
      <c r="BA27" s="91">
        <f t="shared" si="7"/>
        <v>9.860383542625452E-5</v>
      </c>
      <c r="BB27" s="91">
        <f t="shared" si="8"/>
        <v>2.7970843938168028E-4</v>
      </c>
      <c r="BC27" s="91">
        <f t="shared" si="9"/>
        <v>3.5455636843512292E-4</v>
      </c>
      <c r="BD27" s="91">
        <f t="shared" si="10"/>
        <v>0</v>
      </c>
      <c r="BE27" s="91">
        <f t="shared" si="11"/>
        <v>1.9507410029038174E-3</v>
      </c>
      <c r="BF27" s="91">
        <f t="shared" si="12"/>
        <v>0</v>
      </c>
      <c r="BG27" s="91">
        <f t="shared" si="17"/>
        <v>-3.1052814627117802E-4</v>
      </c>
    </row>
    <row r="28" spans="1:59" x14ac:dyDescent="0.2">
      <c r="A28" s="88" t="s">
        <v>122</v>
      </c>
      <c r="B28" s="85">
        <v>1328742</v>
      </c>
      <c r="C28" s="85">
        <v>1261442</v>
      </c>
      <c r="D28" s="85">
        <v>2589196</v>
      </c>
      <c r="E28" s="85">
        <v>2167400</v>
      </c>
      <c r="F28" s="85">
        <v>2968899</v>
      </c>
      <c r="G28" s="85">
        <v>3644115</v>
      </c>
      <c r="H28" s="85">
        <v>2074691</v>
      </c>
      <c r="I28" s="85">
        <v>2071451</v>
      </c>
      <c r="J28" s="85">
        <v>2015438</v>
      </c>
      <c r="K28" s="85">
        <v>1913698</v>
      </c>
      <c r="L28" s="43">
        <v>2293201.9589999998</v>
      </c>
      <c r="M28" s="91">
        <f t="shared" si="13"/>
        <v>0.10569720295023476</v>
      </c>
      <c r="N28" s="91">
        <f t="shared" si="18"/>
        <v>8.5829640417256214E-2</v>
      </c>
      <c r="O28" s="91">
        <f t="shared" si="19"/>
        <v>0.15472162329531272</v>
      </c>
      <c r="P28" s="91">
        <f t="shared" si="20"/>
        <v>0.1169078709583391</v>
      </c>
      <c r="Q28" s="91">
        <f t="shared" si="21"/>
        <v>0.1517096008090128</v>
      </c>
      <c r="R28" s="91">
        <f t="shared" si="22"/>
        <v>0.17322896352712772</v>
      </c>
      <c r="S28" s="91">
        <f t="shared" si="23"/>
        <v>0.13302500593134639</v>
      </c>
      <c r="T28" s="91">
        <f t="shared" si="24"/>
        <v>0.10823438947798196</v>
      </c>
      <c r="U28" s="91">
        <f t="shared" si="25"/>
        <v>9.1276620742419878E-2</v>
      </c>
      <c r="V28" s="91">
        <f t="shared" si="26"/>
        <v>8.410676954753539E-2</v>
      </c>
      <c r="W28" s="91">
        <f t="shared" si="26"/>
        <v>0.10116225090076955</v>
      </c>
      <c r="X28" s="42">
        <f t="shared" si="14"/>
        <v>-4.5349520494652046E-3</v>
      </c>
      <c r="Y28" s="85">
        <v>0</v>
      </c>
      <c r="Z28" s="85">
        <v>0</v>
      </c>
      <c r="AA28" s="85">
        <v>0</v>
      </c>
      <c r="AB28" s="85">
        <v>0</v>
      </c>
      <c r="AC28" s="85">
        <v>0</v>
      </c>
      <c r="AD28" s="85">
        <v>0</v>
      </c>
      <c r="AE28" s="85">
        <v>0</v>
      </c>
      <c r="AF28" s="85">
        <v>0</v>
      </c>
      <c r="AG28" s="85">
        <v>0</v>
      </c>
      <c r="AH28" s="85">
        <v>0</v>
      </c>
      <c r="AI28" s="43">
        <v>0</v>
      </c>
      <c r="AJ28" s="91">
        <f t="shared" si="15"/>
        <v>0</v>
      </c>
      <c r="AK28" s="91">
        <f t="shared" si="15"/>
        <v>0</v>
      </c>
      <c r="AL28" s="91">
        <f t="shared" si="15"/>
        <v>0</v>
      </c>
      <c r="AM28" s="91">
        <f t="shared" si="15"/>
        <v>0</v>
      </c>
      <c r="AN28" s="91">
        <f t="shared" si="15"/>
        <v>0</v>
      </c>
      <c r="AO28" s="91">
        <f t="shared" si="15"/>
        <v>0</v>
      </c>
      <c r="AP28" s="91">
        <f t="shared" si="15"/>
        <v>0</v>
      </c>
      <c r="AQ28" s="91">
        <f t="shared" si="15"/>
        <v>0</v>
      </c>
      <c r="AR28" s="91">
        <f t="shared" si="15"/>
        <v>0</v>
      </c>
      <c r="AS28" s="91">
        <f t="shared" si="15"/>
        <v>0</v>
      </c>
      <c r="AT28" s="91">
        <f t="shared" si="27"/>
        <v>0</v>
      </c>
      <c r="AU28" s="42">
        <f t="shared" si="16"/>
        <v>0</v>
      </c>
      <c r="AV28" s="91">
        <f t="shared" si="2"/>
        <v>0</v>
      </c>
      <c r="AW28" s="91">
        <f t="shared" si="3"/>
        <v>0</v>
      </c>
      <c r="AX28" s="91">
        <f t="shared" si="4"/>
        <v>0</v>
      </c>
      <c r="AY28" s="91">
        <f t="shared" si="5"/>
        <v>0</v>
      </c>
      <c r="AZ28" s="91">
        <f t="shared" si="6"/>
        <v>0</v>
      </c>
      <c r="BA28" s="91">
        <f t="shared" si="7"/>
        <v>0</v>
      </c>
      <c r="BB28" s="91">
        <f t="shared" si="8"/>
        <v>0</v>
      </c>
      <c r="BC28" s="91">
        <f t="shared" si="9"/>
        <v>0</v>
      </c>
      <c r="BD28" s="91">
        <f t="shared" si="10"/>
        <v>0</v>
      </c>
      <c r="BE28" s="91">
        <f t="shared" si="11"/>
        <v>0</v>
      </c>
      <c r="BF28" s="91">
        <f t="shared" si="12"/>
        <v>0</v>
      </c>
      <c r="BG28" s="91">
        <f t="shared" si="17"/>
        <v>0</v>
      </c>
    </row>
    <row r="29" spans="1:59" x14ac:dyDescent="0.2">
      <c r="A29" s="88" t="s">
        <v>123</v>
      </c>
      <c r="B29" s="85">
        <v>2599223</v>
      </c>
      <c r="C29" s="85">
        <v>2953760</v>
      </c>
      <c r="D29" s="85">
        <v>3057670</v>
      </c>
      <c r="E29" s="85">
        <v>3189112</v>
      </c>
      <c r="F29" s="85">
        <v>3743108</v>
      </c>
      <c r="G29" s="85">
        <v>4011841</v>
      </c>
      <c r="H29" s="85">
        <v>2445714</v>
      </c>
      <c r="I29" s="85">
        <v>3891105</v>
      </c>
      <c r="J29" s="85">
        <v>4024405</v>
      </c>
      <c r="K29" s="85">
        <v>3360032</v>
      </c>
      <c r="L29" s="43">
        <v>3622189.3319999999</v>
      </c>
      <c r="M29" s="91">
        <f t="shared" si="13"/>
        <v>0.20675992852180336</v>
      </c>
      <c r="N29" s="91">
        <f t="shared" si="18"/>
        <v>0.20097646873885178</v>
      </c>
      <c r="O29" s="91">
        <f t="shared" si="19"/>
        <v>0.18271605004077671</v>
      </c>
      <c r="P29" s="91">
        <f t="shared" si="20"/>
        <v>0.17201822190998006</v>
      </c>
      <c r="Q29" s="91">
        <f t="shared" si="21"/>
        <v>0.19127138392549642</v>
      </c>
      <c r="R29" s="91">
        <f t="shared" si="22"/>
        <v>0.19070942005552391</v>
      </c>
      <c r="S29" s="91">
        <f t="shared" si="23"/>
        <v>0.15681425299303697</v>
      </c>
      <c r="T29" s="91">
        <f t="shared" si="24"/>
        <v>0.20331225506648384</v>
      </c>
      <c r="U29" s="91">
        <f t="shared" si="25"/>
        <v>0.18226017813442949</v>
      </c>
      <c r="V29" s="91">
        <f t="shared" si="26"/>
        <v>0.14767295419462445</v>
      </c>
      <c r="W29" s="91">
        <f t="shared" si="26"/>
        <v>0.15978916491666703</v>
      </c>
      <c r="X29" s="42">
        <f t="shared" si="14"/>
        <v>-4.6970763605136329E-2</v>
      </c>
      <c r="Y29" s="85">
        <v>5449</v>
      </c>
      <c r="Z29" s="85">
        <v>4877</v>
      </c>
      <c r="AA29" s="85">
        <v>3854</v>
      </c>
      <c r="AB29" s="85">
        <v>4362</v>
      </c>
      <c r="AC29" s="85">
        <v>7685</v>
      </c>
      <c r="AD29" s="85">
        <v>8931</v>
      </c>
      <c r="AE29" s="85">
        <v>4032</v>
      </c>
      <c r="AF29" s="85">
        <v>8013</v>
      </c>
      <c r="AG29" s="85">
        <v>9740</v>
      </c>
      <c r="AH29" s="85">
        <v>9051</v>
      </c>
      <c r="AI29" s="43">
        <v>12955.954</v>
      </c>
      <c r="AJ29" s="91">
        <f t="shared" si="15"/>
        <v>3.9468349668369887E-3</v>
      </c>
      <c r="AK29" s="91">
        <f t="shared" si="15"/>
        <v>3.1282568436263041E-3</v>
      </c>
      <c r="AL29" s="91">
        <f t="shared" si="15"/>
        <v>2.2656113111356019E-3</v>
      </c>
      <c r="AM29" s="91">
        <f t="shared" si="15"/>
        <v>2.2002171476117561E-3</v>
      </c>
      <c r="AN29" s="91">
        <f t="shared" si="15"/>
        <v>3.6471241604976285E-3</v>
      </c>
      <c r="AO29" s="91">
        <f t="shared" si="15"/>
        <v>4.1358400670321923E-3</v>
      </c>
      <c r="AP29" s="91">
        <f t="shared" si="15"/>
        <v>2.2824229774374167E-3</v>
      </c>
      <c r="AQ29" s="91">
        <f t="shared" si="15"/>
        <v>3.4841308319520474E-3</v>
      </c>
      <c r="AR29" s="91">
        <f t="shared" si="15"/>
        <v>3.7051992104730233E-3</v>
      </c>
      <c r="AS29" s="91">
        <f t="shared" si="15"/>
        <v>3.2608010865618968E-3</v>
      </c>
      <c r="AT29" s="91">
        <f t="shared" si="27"/>
        <v>4.6196110532332E-3</v>
      </c>
      <c r="AU29" s="42">
        <f t="shared" si="16"/>
        <v>6.727760863962113E-4</v>
      </c>
      <c r="AV29" s="91">
        <f t="shared" si="2"/>
        <v>0.2096395730570251</v>
      </c>
      <c r="AW29" s="91">
        <f t="shared" si="3"/>
        <v>0.16511158658794214</v>
      </c>
      <c r="AX29" s="91">
        <f t="shared" si="4"/>
        <v>0.12604368685960227</v>
      </c>
      <c r="AY29" s="91">
        <f t="shared" si="5"/>
        <v>0.13677788675969987</v>
      </c>
      <c r="AZ29" s="91">
        <f t="shared" si="6"/>
        <v>0.2053106669644584</v>
      </c>
      <c r="BA29" s="91">
        <f t="shared" si="7"/>
        <v>0.22261600098308984</v>
      </c>
      <c r="BB29" s="91">
        <f t="shared" si="8"/>
        <v>0.16485983234343835</v>
      </c>
      <c r="BC29" s="91">
        <f t="shared" si="9"/>
        <v>0.20593122005188755</v>
      </c>
      <c r="BD29" s="91">
        <f t="shared" si="10"/>
        <v>0.24202335500527408</v>
      </c>
      <c r="BE29" s="91">
        <f t="shared" si="11"/>
        <v>0.26937243454824239</v>
      </c>
      <c r="BF29" s="91">
        <f t="shared" si="12"/>
        <v>0.35768295946160111</v>
      </c>
      <c r="BG29" s="91">
        <f t="shared" si="17"/>
        <v>0.14804338640457601</v>
      </c>
    </row>
    <row r="30" spans="1:59" x14ac:dyDescent="0.2">
      <c r="A30" s="88" t="s">
        <v>124</v>
      </c>
      <c r="B30" s="85">
        <v>2991190</v>
      </c>
      <c r="C30" s="85">
        <v>2975050</v>
      </c>
      <c r="D30" s="85">
        <v>3074338</v>
      </c>
      <c r="E30" s="85">
        <v>3073249</v>
      </c>
      <c r="F30" s="85">
        <v>2383543</v>
      </c>
      <c r="G30" s="85">
        <v>2364763</v>
      </c>
      <c r="H30" s="85">
        <v>1441706</v>
      </c>
      <c r="I30" s="85">
        <v>1377086</v>
      </c>
      <c r="J30" s="85">
        <v>1463910</v>
      </c>
      <c r="K30" s="85">
        <v>1344160</v>
      </c>
      <c r="L30" s="43">
        <v>1290467.4620000001</v>
      </c>
      <c r="M30" s="91">
        <f t="shared" si="13"/>
        <v>0.23793965758041269</v>
      </c>
      <c r="N30" s="91">
        <f t="shared" si="18"/>
        <v>0.20242505935537114</v>
      </c>
      <c r="O30" s="91">
        <f t="shared" si="19"/>
        <v>0.18371207352338917</v>
      </c>
      <c r="P30" s="91">
        <f t="shared" si="20"/>
        <v>0.16576866176748395</v>
      </c>
      <c r="Q30" s="91">
        <f t="shared" si="21"/>
        <v>0.12179813359804992</v>
      </c>
      <c r="R30" s="91">
        <f t="shared" si="22"/>
        <v>0.11241287486188035</v>
      </c>
      <c r="S30" s="91">
        <f t="shared" si="23"/>
        <v>9.2439283344487297E-2</v>
      </c>
      <c r="T30" s="91">
        <f t="shared" si="24"/>
        <v>7.1953457971574639E-2</v>
      </c>
      <c r="U30" s="91">
        <f t="shared" si="25"/>
        <v>6.6298619888597865E-2</v>
      </c>
      <c r="V30" s="91">
        <f t="shared" si="26"/>
        <v>5.9075651098039063E-2</v>
      </c>
      <c r="W30" s="91">
        <f t="shared" si="26"/>
        <v>5.69276476752405E-2</v>
      </c>
      <c r="X30" s="42">
        <f t="shared" si="14"/>
        <v>-0.18101200990517219</v>
      </c>
      <c r="Y30" s="85">
        <v>31</v>
      </c>
      <c r="Z30" s="85">
        <v>297</v>
      </c>
      <c r="AA30" s="85">
        <v>1422</v>
      </c>
      <c r="AB30" s="85">
        <v>584</v>
      </c>
      <c r="AC30" s="85">
        <v>12</v>
      </c>
      <c r="AD30" s="85">
        <v>0</v>
      </c>
      <c r="AE30" s="85">
        <v>0</v>
      </c>
      <c r="AF30" s="85">
        <v>0</v>
      </c>
      <c r="AG30" s="85">
        <v>46</v>
      </c>
      <c r="AH30" s="85">
        <v>0</v>
      </c>
      <c r="AI30" s="43">
        <v>0</v>
      </c>
      <c r="AJ30" s="91">
        <f t="shared" si="15"/>
        <v>2.2454006968608306E-5</v>
      </c>
      <c r="AK30" s="91">
        <f t="shared" si="15"/>
        <v>1.9050487647262915E-4</v>
      </c>
      <c r="AL30" s="91">
        <f t="shared" si="15"/>
        <v>8.3593650348594338E-4</v>
      </c>
      <c r="AM30" s="91">
        <f t="shared" si="15"/>
        <v>2.9457285974444425E-4</v>
      </c>
      <c r="AN30" s="91">
        <f t="shared" si="15"/>
        <v>5.6949238680509491E-6</v>
      </c>
      <c r="AO30" s="91">
        <f t="shared" si="15"/>
        <v>0</v>
      </c>
      <c r="AP30" s="91">
        <f t="shared" si="15"/>
        <v>0</v>
      </c>
      <c r="AQ30" s="91">
        <f t="shared" si="15"/>
        <v>0</v>
      </c>
      <c r="AR30" s="91">
        <f t="shared" si="15"/>
        <v>1.7498887441659042E-5</v>
      </c>
      <c r="AS30" s="91">
        <f t="shared" si="15"/>
        <v>0</v>
      </c>
      <c r="AT30" s="91">
        <f t="shared" si="27"/>
        <v>0</v>
      </c>
      <c r="AU30" s="42">
        <f t="shared" si="16"/>
        <v>-2.2454006968608306E-5</v>
      </c>
      <c r="AV30" s="91">
        <f t="shared" si="2"/>
        <v>1.0363768266141568E-3</v>
      </c>
      <c r="AW30" s="91">
        <f t="shared" si="3"/>
        <v>9.9830254953698263E-3</v>
      </c>
      <c r="AX30" s="91">
        <f t="shared" si="4"/>
        <v>4.6253860180630754E-2</v>
      </c>
      <c r="AY30" s="91">
        <f t="shared" si="5"/>
        <v>1.9002690637823359E-2</v>
      </c>
      <c r="AZ30" s="91">
        <f t="shared" si="6"/>
        <v>5.0345221378426985E-4</v>
      </c>
      <c r="BA30" s="91">
        <f t="shared" si="7"/>
        <v>0</v>
      </c>
      <c r="BB30" s="91">
        <f t="shared" si="8"/>
        <v>0</v>
      </c>
      <c r="BC30" s="91">
        <f t="shared" si="9"/>
        <v>0</v>
      </c>
      <c r="BD30" s="91">
        <f t="shared" si="10"/>
        <v>3.1422696750483298E-3</v>
      </c>
      <c r="BE30" s="91">
        <f t="shared" si="11"/>
        <v>0</v>
      </c>
      <c r="BF30" s="91">
        <f t="shared" si="12"/>
        <v>0</v>
      </c>
      <c r="BG30" s="91">
        <f t="shared" si="17"/>
        <v>-1.0363768266141568E-3</v>
      </c>
    </row>
    <row r="31" spans="1:59" x14ac:dyDescent="0.2">
      <c r="A31" s="88" t="s">
        <v>125</v>
      </c>
      <c r="B31" s="85">
        <v>6177813</v>
      </c>
      <c r="C31" s="85">
        <v>7122579</v>
      </c>
      <c r="D31" s="85">
        <v>7440687</v>
      </c>
      <c r="E31" s="85">
        <v>8185618</v>
      </c>
      <c r="F31" s="85">
        <v>7960039</v>
      </c>
      <c r="G31" s="85">
        <v>7700917</v>
      </c>
      <c r="H31" s="85">
        <v>6013754</v>
      </c>
      <c r="I31" s="85">
        <v>6668395</v>
      </c>
      <c r="J31" s="85">
        <v>6887569</v>
      </c>
      <c r="K31" s="85">
        <v>6913008</v>
      </c>
      <c r="L31" s="43">
        <v>7080433.3090000004</v>
      </c>
      <c r="M31" s="91">
        <f t="shared" si="13"/>
        <v>0.4914253891647879</v>
      </c>
      <c r="N31" s="91">
        <f t="shared" si="18"/>
        <v>0.48462663714502952</v>
      </c>
      <c r="O31" s="91">
        <f t="shared" si="19"/>
        <v>0.44463036829669544</v>
      </c>
      <c r="P31" s="91">
        <f t="shared" si="20"/>
        <v>0.44152587102438767</v>
      </c>
      <c r="Q31" s="91">
        <f t="shared" si="21"/>
        <v>0.40675494151676211</v>
      </c>
      <c r="R31" s="91">
        <f t="shared" si="22"/>
        <v>0.36607567821499537</v>
      </c>
      <c r="S31" s="91">
        <f t="shared" si="23"/>
        <v>0.38558978735612098</v>
      </c>
      <c r="T31" s="91">
        <f t="shared" si="24"/>
        <v>0.34842709850391224</v>
      </c>
      <c r="U31" s="91">
        <f t="shared" si="25"/>
        <v>0.31192922999876366</v>
      </c>
      <c r="V31" s="91">
        <f t="shared" si="26"/>
        <v>0.30382577122214083</v>
      </c>
      <c r="W31" s="91">
        <f t="shared" si="26"/>
        <v>0.31234604875515198</v>
      </c>
      <c r="X31" s="42">
        <f t="shared" si="14"/>
        <v>-0.17907934040963591</v>
      </c>
      <c r="Y31" s="85">
        <v>132778</v>
      </c>
      <c r="Z31" s="85">
        <v>182736</v>
      </c>
      <c r="AA31" s="85">
        <v>176937</v>
      </c>
      <c r="AB31" s="85">
        <v>207672</v>
      </c>
      <c r="AC31" s="85">
        <v>272214</v>
      </c>
      <c r="AD31" s="85">
        <v>262839</v>
      </c>
      <c r="AE31" s="85">
        <v>214070</v>
      </c>
      <c r="AF31" s="85">
        <v>251258</v>
      </c>
      <c r="AG31" s="85">
        <v>276987</v>
      </c>
      <c r="AH31" s="85">
        <v>311457</v>
      </c>
      <c r="AI31" s="43">
        <v>337995.54700000002</v>
      </c>
      <c r="AJ31" s="91">
        <f t="shared" si="15"/>
        <v>9.6174133460576572E-2</v>
      </c>
      <c r="AK31" s="91">
        <f t="shared" si="15"/>
        <v>0.11721245490606855</v>
      </c>
      <c r="AL31" s="91">
        <f t="shared" si="15"/>
        <v>0.10401413299387649</v>
      </c>
      <c r="AM31" s="91">
        <f t="shared" si="15"/>
        <v>0.10475091597405518</v>
      </c>
      <c r="AN31" s="91">
        <f t="shared" si="15"/>
        <v>0.12918650048480174</v>
      </c>
      <c r="AO31" s="91">
        <f t="shared" si="15"/>
        <v>0.12171762035367531</v>
      </c>
      <c r="AP31" s="91">
        <f t="shared" si="15"/>
        <v>0.1211801306498085</v>
      </c>
      <c r="AQ31" s="91">
        <f t="shared" si="15"/>
        <v>0.10924943773550576</v>
      </c>
      <c r="AR31" s="91">
        <f t="shared" si="15"/>
        <v>0.10536878990875681</v>
      </c>
      <c r="AS31" s="91">
        <f t="shared" si="15"/>
        <v>0.11220852104931044</v>
      </c>
      <c r="AT31" s="91">
        <f t="shared" si="27"/>
        <v>0.12051663388622728</v>
      </c>
      <c r="AU31" s="42">
        <f t="shared" si="16"/>
        <v>2.4342500425650712E-2</v>
      </c>
      <c r="AV31" s="91">
        <f t="shared" si="2"/>
        <v>2.1492719187194562</v>
      </c>
      <c r="AW31" s="91">
        <f t="shared" si="3"/>
        <v>2.5655875491166893</v>
      </c>
      <c r="AX31" s="91">
        <f t="shared" si="4"/>
        <v>2.3779659055675908</v>
      </c>
      <c r="AY31" s="91">
        <f t="shared" si="5"/>
        <v>2.5370350778646156</v>
      </c>
      <c r="AZ31" s="91">
        <f t="shared" si="6"/>
        <v>3.4197571142553445</v>
      </c>
      <c r="BA31" s="91">
        <f t="shared" si="7"/>
        <v>3.4130870388552426</v>
      </c>
      <c r="BB31" s="91">
        <f t="shared" si="8"/>
        <v>3.559673375399127</v>
      </c>
      <c r="BC31" s="91">
        <f t="shared" si="9"/>
        <v>3.7678931736947199</v>
      </c>
      <c r="BD31" s="91">
        <f t="shared" si="10"/>
        <v>4.0215495481787551</v>
      </c>
      <c r="BE31" s="91">
        <f t="shared" si="11"/>
        <v>4.5053759521180936</v>
      </c>
      <c r="BF31" s="91">
        <f t="shared" si="12"/>
        <v>4.7736562474272715</v>
      </c>
      <c r="BG31" s="91">
        <f t="shared" si="17"/>
        <v>2.6243843287078152</v>
      </c>
    </row>
    <row r="32" spans="1:59" x14ac:dyDescent="0.2">
      <c r="A32" s="88" t="s">
        <v>126</v>
      </c>
      <c r="B32" s="85">
        <v>91484</v>
      </c>
      <c r="C32" s="85">
        <v>88950</v>
      </c>
      <c r="D32" s="85">
        <v>89155</v>
      </c>
      <c r="E32" s="85">
        <v>81384</v>
      </c>
      <c r="F32" s="85">
        <v>79176</v>
      </c>
      <c r="G32" s="85">
        <v>80463</v>
      </c>
      <c r="H32" s="85">
        <v>56970</v>
      </c>
      <c r="I32" s="85">
        <v>66383</v>
      </c>
      <c r="J32" s="85">
        <v>94120</v>
      </c>
      <c r="K32" s="85">
        <v>85661</v>
      </c>
      <c r="L32" s="43">
        <v>70058.053</v>
      </c>
      <c r="M32" s="91">
        <f t="shared" si="13"/>
        <v>7.277261435778561E-3</v>
      </c>
      <c r="N32" s="91">
        <f t="shared" si="18"/>
        <v>6.0522374513572088E-3</v>
      </c>
      <c r="O32" s="91">
        <f t="shared" si="19"/>
        <v>5.3276022073622878E-3</v>
      </c>
      <c r="P32" s="91">
        <f t="shared" si="20"/>
        <v>4.3897896881394619E-3</v>
      </c>
      <c r="Q32" s="91">
        <f t="shared" si="21"/>
        <v>4.0458632488523183E-3</v>
      </c>
      <c r="R32" s="91">
        <f t="shared" si="22"/>
        <v>3.8249402371448972E-3</v>
      </c>
      <c r="S32" s="91">
        <f t="shared" si="23"/>
        <v>3.6528015920967525E-3</v>
      </c>
      <c r="T32" s="91">
        <f t="shared" si="24"/>
        <v>3.468546191397661E-3</v>
      </c>
      <c r="U32" s="91">
        <f t="shared" si="25"/>
        <v>4.2625749560525105E-3</v>
      </c>
      <c r="V32" s="91">
        <f t="shared" si="26"/>
        <v>3.764789421429833E-3</v>
      </c>
      <c r="W32" s="91">
        <f t="shared" si="26"/>
        <v>3.0905391072908162E-3</v>
      </c>
      <c r="X32" s="42">
        <f t="shared" si="14"/>
        <v>-4.1867223284877443E-3</v>
      </c>
      <c r="Y32" s="85">
        <v>547</v>
      </c>
      <c r="Z32" s="85">
        <v>568</v>
      </c>
      <c r="AA32" s="85">
        <v>1069</v>
      </c>
      <c r="AB32" s="85">
        <v>1313</v>
      </c>
      <c r="AC32" s="85">
        <v>756</v>
      </c>
      <c r="AD32" s="85">
        <v>1173</v>
      </c>
      <c r="AE32" s="85">
        <v>59</v>
      </c>
      <c r="AF32" s="85">
        <v>119</v>
      </c>
      <c r="AG32" s="85">
        <v>180</v>
      </c>
      <c r="AH32" s="85">
        <v>152</v>
      </c>
      <c r="AI32" s="43">
        <v>270.90899999999999</v>
      </c>
      <c r="AJ32" s="91">
        <f t="shared" si="15"/>
        <v>3.9620457457512076E-4</v>
      </c>
      <c r="AK32" s="91">
        <f t="shared" si="15"/>
        <v>3.6433255837189682E-4</v>
      </c>
      <c r="AL32" s="91">
        <f t="shared" si="15"/>
        <v>6.2842202688218952E-4</v>
      </c>
      <c r="AM32" s="91">
        <f t="shared" si="15"/>
        <v>6.6228452884324531E-4</v>
      </c>
      <c r="AN32" s="91">
        <f t="shared" si="15"/>
        <v>3.5878020368720979E-4</v>
      </c>
      <c r="AO32" s="91">
        <f t="shared" si="15"/>
        <v>5.4320237360080189E-4</v>
      </c>
      <c r="AP32" s="91">
        <f t="shared" si="15"/>
        <v>3.3398550513097118E-5</v>
      </c>
      <c r="AQ32" s="91">
        <f t="shared" si="15"/>
        <v>5.1742364782515128E-5</v>
      </c>
      <c r="AR32" s="91">
        <f t="shared" si="15"/>
        <v>6.8473907380404951E-5</v>
      </c>
      <c r="AS32" s="91">
        <f t="shared" si="15"/>
        <v>5.4760994935079925E-5</v>
      </c>
      <c r="AT32" s="91">
        <f t="shared" si="27"/>
        <v>9.6596067786312989E-5</v>
      </c>
      <c r="AU32" s="42">
        <f t="shared" si="16"/>
        <v>-2.9960850678880779E-4</v>
      </c>
      <c r="AV32" s="91">
        <f t="shared" si="2"/>
        <v>0.59791876175068859</v>
      </c>
      <c r="AW32" s="91">
        <f t="shared" si="3"/>
        <v>0.63856098931984262</v>
      </c>
      <c r="AX32" s="91">
        <f t="shared" si="4"/>
        <v>1.1990353878077504</v>
      </c>
      <c r="AY32" s="91">
        <f t="shared" si="5"/>
        <v>1.6133392312985353</v>
      </c>
      <c r="AZ32" s="91">
        <f t="shared" si="6"/>
        <v>0.95483479842376484</v>
      </c>
      <c r="BA32" s="91">
        <f t="shared" si="7"/>
        <v>1.4578129077961299</v>
      </c>
      <c r="BB32" s="91">
        <f t="shared" si="8"/>
        <v>0.10356327891872916</v>
      </c>
      <c r="BC32" s="91">
        <f t="shared" si="9"/>
        <v>0.17926276305680672</v>
      </c>
      <c r="BD32" s="91">
        <f t="shared" si="10"/>
        <v>0.19124521886952825</v>
      </c>
      <c r="BE32" s="91">
        <f t="shared" si="11"/>
        <v>0.17744364413210212</v>
      </c>
      <c r="BF32" s="91">
        <f t="shared" si="12"/>
        <v>0.38669216228432723</v>
      </c>
      <c r="BG32" s="91">
        <f t="shared" si="17"/>
        <v>-0.21122659946636135</v>
      </c>
    </row>
    <row r="33" spans="1:59" x14ac:dyDescent="0.2">
      <c r="A33" s="88" t="s">
        <v>127</v>
      </c>
      <c r="B33" s="85">
        <v>129962</v>
      </c>
      <c r="C33" s="85">
        <v>152059</v>
      </c>
      <c r="D33" s="85">
        <v>145994</v>
      </c>
      <c r="E33" s="85">
        <v>149059</v>
      </c>
      <c r="F33" s="85">
        <v>151744</v>
      </c>
      <c r="G33" s="85">
        <v>156656</v>
      </c>
      <c r="H33" s="85">
        <v>114340</v>
      </c>
      <c r="I33" s="85">
        <v>172763</v>
      </c>
      <c r="J33" s="85">
        <v>187571</v>
      </c>
      <c r="K33" s="85">
        <v>226399</v>
      </c>
      <c r="L33" s="43">
        <v>285563.68900000001</v>
      </c>
      <c r="M33" s="91">
        <f t="shared" si="13"/>
        <v>1.0338064040888606E-2</v>
      </c>
      <c r="N33" s="91">
        <f t="shared" si="18"/>
        <v>1.0346230181179604E-2</v>
      </c>
      <c r="O33" s="91">
        <f t="shared" si="19"/>
        <v>8.7241092104946415E-3</v>
      </c>
      <c r="P33" s="91">
        <f t="shared" si="20"/>
        <v>8.0401265743190314E-3</v>
      </c>
      <c r="Q33" s="91">
        <f t="shared" si="21"/>
        <v>7.7540602308003199E-3</v>
      </c>
      <c r="R33" s="91">
        <f t="shared" si="22"/>
        <v>7.4468990441590669E-3</v>
      </c>
      <c r="S33" s="91">
        <f t="shared" si="23"/>
        <v>7.3312503780997487E-3</v>
      </c>
      <c r="T33" s="91">
        <f t="shared" si="24"/>
        <v>9.0269563843820583E-3</v>
      </c>
      <c r="U33" s="91">
        <f t="shared" si="25"/>
        <v>8.4948517539494839E-3</v>
      </c>
      <c r="V33" s="91">
        <f t="shared" si="26"/>
        <v>9.9502055803958947E-3</v>
      </c>
      <c r="W33" s="91">
        <f t="shared" si="26"/>
        <v>1.2597349065306346E-2</v>
      </c>
      <c r="X33" s="42">
        <f t="shared" si="14"/>
        <v>2.2592850244177402E-3</v>
      </c>
      <c r="Y33" s="85">
        <v>4048</v>
      </c>
      <c r="Z33" s="85">
        <v>4591</v>
      </c>
      <c r="AA33" s="85">
        <v>1379</v>
      </c>
      <c r="AB33" s="85">
        <v>1586</v>
      </c>
      <c r="AC33" s="85">
        <v>2901</v>
      </c>
      <c r="AD33" s="85">
        <v>1303</v>
      </c>
      <c r="AE33" s="85">
        <v>1003</v>
      </c>
      <c r="AF33" s="85">
        <v>1843</v>
      </c>
      <c r="AG33" s="85">
        <v>2573</v>
      </c>
      <c r="AH33" s="85">
        <v>3380</v>
      </c>
      <c r="AI33" s="43">
        <v>6366.1540000000005</v>
      </c>
      <c r="AJ33" s="91">
        <f t="shared" si="15"/>
        <v>2.9320587164169813E-3</v>
      </c>
      <c r="AK33" s="91">
        <f t="shared" si="15"/>
        <v>2.9448077033193279E-3</v>
      </c>
      <c r="AL33" s="91">
        <f t="shared" si="15"/>
        <v>8.1065853608095352E-4</v>
      </c>
      <c r="AM33" s="91">
        <f t="shared" si="15"/>
        <v>7.999872526621379E-4</v>
      </c>
      <c r="AN33" s="91">
        <f t="shared" si="15"/>
        <v>1.3767478451013168E-3</v>
      </c>
      <c r="AO33" s="91">
        <f t="shared" si="15"/>
        <v>6.0340383018060077E-4</v>
      </c>
      <c r="AP33" s="91">
        <f t="shared" si="15"/>
        <v>5.6777535872265105E-4</v>
      </c>
      <c r="AQ33" s="91">
        <f t="shared" si="15"/>
        <v>8.0135443944685184E-4</v>
      </c>
      <c r="AR33" s="91">
        <f t="shared" si="15"/>
        <v>9.7879646494323288E-4</v>
      </c>
      <c r="AS33" s="91">
        <f t="shared" si="15"/>
        <v>1.2177115978984877E-3</v>
      </c>
      <c r="AT33" s="91">
        <f t="shared" si="27"/>
        <v>2.2699336062002654E-3</v>
      </c>
      <c r="AU33" s="42">
        <f t="shared" si="16"/>
        <v>-6.6212511021671592E-4</v>
      </c>
      <c r="AV33" s="91">
        <f t="shared" si="2"/>
        <v>3.1147566211661868</v>
      </c>
      <c r="AW33" s="91">
        <f t="shared" si="3"/>
        <v>3.0192228016756655</v>
      </c>
      <c r="AX33" s="91">
        <f t="shared" si="4"/>
        <v>0.94455936545337482</v>
      </c>
      <c r="AY33" s="91">
        <f t="shared" si="5"/>
        <v>1.0640082115135616</v>
      </c>
      <c r="AZ33" s="91">
        <f t="shared" si="6"/>
        <v>1.9117724588781106</v>
      </c>
      <c r="BA33" s="91">
        <f t="shared" si="7"/>
        <v>0.83175875804310084</v>
      </c>
      <c r="BB33" s="91">
        <f t="shared" si="8"/>
        <v>0.87720832604512855</v>
      </c>
      <c r="BC33" s="91">
        <f t="shared" si="9"/>
        <v>1.0667793451144052</v>
      </c>
      <c r="BD33" s="91">
        <f t="shared" si="10"/>
        <v>1.371747231714924</v>
      </c>
      <c r="BE33" s="91">
        <f t="shared" si="11"/>
        <v>1.4929394564463623</v>
      </c>
      <c r="BF33" s="91">
        <f t="shared" si="12"/>
        <v>2.2293289536541883</v>
      </c>
      <c r="BG33" s="91">
        <f t="shared" si="17"/>
        <v>-0.88542766751199853</v>
      </c>
    </row>
    <row r="34" spans="1:59" x14ac:dyDescent="0.2">
      <c r="A34" s="88" t="s">
        <v>128</v>
      </c>
      <c r="B34" s="85">
        <v>1047344</v>
      </c>
      <c r="C34" s="85">
        <v>1465550</v>
      </c>
      <c r="D34" s="85">
        <v>1551514</v>
      </c>
      <c r="E34" s="85">
        <v>2029314</v>
      </c>
      <c r="F34" s="85">
        <v>2119119</v>
      </c>
      <c r="G34" s="85">
        <v>2856254</v>
      </c>
      <c r="H34" s="85">
        <v>1273947</v>
      </c>
      <c r="I34" s="85">
        <v>2820085</v>
      </c>
      <c r="J34" s="85">
        <v>4772574</v>
      </c>
      <c r="K34" s="85">
        <v>3382189</v>
      </c>
      <c r="L34" s="43">
        <v>2556898.571</v>
      </c>
      <c r="M34" s="91">
        <f t="shared" si="13"/>
        <v>8.3312886419418267E-2</v>
      </c>
      <c r="N34" s="91">
        <f t="shared" si="18"/>
        <v>9.9717331049314864E-2</v>
      </c>
      <c r="O34" s="91">
        <f t="shared" si="19"/>
        <v>9.2713245596472357E-2</v>
      </c>
      <c r="P34" s="91">
        <f t="shared" si="20"/>
        <v>0.10945961947307879</v>
      </c>
      <c r="Q34" s="91">
        <f t="shared" si="21"/>
        <v>0.10828616856174442</v>
      </c>
      <c r="R34" s="91">
        <f t="shared" si="22"/>
        <v>0.13577670298281275</v>
      </c>
      <c r="S34" s="91">
        <f t="shared" si="23"/>
        <v>8.1682914338193469E-2</v>
      </c>
      <c r="T34" s="91">
        <f t="shared" si="24"/>
        <v>0.14735090439069753</v>
      </c>
      <c r="U34" s="91">
        <f t="shared" si="25"/>
        <v>0.21614379949327828</v>
      </c>
      <c r="V34" s="91">
        <f t="shared" si="26"/>
        <v>0.14864675136265448</v>
      </c>
      <c r="W34" s="91">
        <f t="shared" si="26"/>
        <v>0.11279495630647206</v>
      </c>
      <c r="X34" s="42">
        <f t="shared" si="14"/>
        <v>2.9482069887053791E-2</v>
      </c>
      <c r="Y34" s="85">
        <v>6</v>
      </c>
      <c r="Z34" s="85">
        <v>91</v>
      </c>
      <c r="AA34" s="85">
        <v>20</v>
      </c>
      <c r="AB34" s="85">
        <v>9</v>
      </c>
      <c r="AC34" s="85">
        <v>4</v>
      </c>
      <c r="AD34" s="85">
        <v>152</v>
      </c>
      <c r="AE34" s="85">
        <v>208</v>
      </c>
      <c r="AF34" s="85">
        <v>381</v>
      </c>
      <c r="AG34" s="85">
        <v>2872</v>
      </c>
      <c r="AH34" s="85">
        <v>4615</v>
      </c>
      <c r="AI34" s="43">
        <v>4987.71</v>
      </c>
      <c r="AJ34" s="91">
        <f t="shared" si="15"/>
        <v>4.3459368326338661E-6</v>
      </c>
      <c r="AK34" s="91">
        <f t="shared" si="15"/>
        <v>5.8370181006765158E-5</v>
      </c>
      <c r="AL34" s="91">
        <f t="shared" si="15"/>
        <v>1.1757194141855744E-5</v>
      </c>
      <c r="AM34" s="91">
        <f t="shared" si="15"/>
        <v>4.5396502357876677E-6</v>
      </c>
      <c r="AN34" s="91">
        <f t="shared" si="15"/>
        <v>1.8983079560169828E-6</v>
      </c>
      <c r="AO34" s="91">
        <f t="shared" si="15"/>
        <v>7.0389395385611153E-5</v>
      </c>
      <c r="AP34" s="91">
        <f t="shared" si="15"/>
        <v>1.1774404248685087E-4</v>
      </c>
      <c r="AQ34" s="91">
        <f t="shared" si="15"/>
        <v>1.6566252926166608E-4</v>
      </c>
      <c r="AR34" s="91">
        <f t="shared" si="15"/>
        <v>1.0925392333140168E-3</v>
      </c>
      <c r="AS34" s="91">
        <f t="shared" si="15"/>
        <v>1.6626446817460121E-3</v>
      </c>
      <c r="AT34" s="91">
        <f t="shared" si="27"/>
        <v>1.7784317732466297E-3</v>
      </c>
      <c r="AU34" s="42">
        <f t="shared" si="16"/>
        <v>1.7740858364139959E-3</v>
      </c>
      <c r="AV34" s="91">
        <f t="shared" si="2"/>
        <v>5.728776791579462E-4</v>
      </c>
      <c r="AW34" s="91">
        <f t="shared" si="3"/>
        <v>6.2092729691924538E-3</v>
      </c>
      <c r="AX34" s="91">
        <f t="shared" si="4"/>
        <v>1.2890634567267842E-3</v>
      </c>
      <c r="AY34" s="91">
        <f t="shared" si="5"/>
        <v>4.434996259819821E-4</v>
      </c>
      <c r="AZ34" s="91">
        <f t="shared" si="6"/>
        <v>1.8875768656691767E-4</v>
      </c>
      <c r="BA34" s="91">
        <f t="shared" si="7"/>
        <v>5.3216555670469083E-3</v>
      </c>
      <c r="BB34" s="91">
        <f t="shared" si="8"/>
        <v>1.6327209844679568E-2</v>
      </c>
      <c r="BC34" s="91">
        <f t="shared" si="9"/>
        <v>1.3510231074595268E-2</v>
      </c>
      <c r="BD34" s="91">
        <f t="shared" si="10"/>
        <v>6.0177170642089571E-2</v>
      </c>
      <c r="BE34" s="91">
        <f t="shared" si="11"/>
        <v>0.13645009193749966</v>
      </c>
      <c r="BF34" s="91">
        <f t="shared" si="12"/>
        <v>0.19506874682359074</v>
      </c>
      <c r="BG34" s="91">
        <f t="shared" si="17"/>
        <v>0.19449586914443279</v>
      </c>
    </row>
    <row r="35" spans="1:59" x14ac:dyDescent="0.2">
      <c r="A35" s="88" t="s">
        <v>129</v>
      </c>
      <c r="B35" s="85">
        <v>815971</v>
      </c>
      <c r="C35" s="85">
        <v>790155</v>
      </c>
      <c r="D35" s="85">
        <v>896096</v>
      </c>
      <c r="E35" s="85">
        <v>1031467</v>
      </c>
      <c r="F35" s="85">
        <v>1188622</v>
      </c>
      <c r="G35" s="85">
        <v>1257020</v>
      </c>
      <c r="H35" s="85">
        <v>1101896</v>
      </c>
      <c r="I35" s="85">
        <v>1146160</v>
      </c>
      <c r="J35" s="85">
        <v>1355121</v>
      </c>
      <c r="K35" s="85">
        <v>1700779</v>
      </c>
      <c r="L35" s="43">
        <v>1977989.057</v>
      </c>
      <c r="M35" s="91">
        <f t="shared" si="13"/>
        <v>6.4907899643802947E-2</v>
      </c>
      <c r="N35" s="91">
        <f t="shared" si="18"/>
        <v>5.3762851977258629E-2</v>
      </c>
      <c r="O35" s="91">
        <f t="shared" si="19"/>
        <v>5.3547675706449631E-2</v>
      </c>
      <c r="P35" s="91">
        <f t="shared" si="20"/>
        <v>5.5636528067631801E-2</v>
      </c>
      <c r="Q35" s="91">
        <f t="shared" si="21"/>
        <v>6.0738128556347123E-2</v>
      </c>
      <c r="R35" s="91">
        <f t="shared" si="22"/>
        <v>5.975450053932712E-2</v>
      </c>
      <c r="S35" s="91">
        <f t="shared" si="23"/>
        <v>7.0651350941285648E-2</v>
      </c>
      <c r="T35" s="91">
        <f t="shared" si="24"/>
        <v>5.9887454660565866E-2</v>
      </c>
      <c r="U35" s="91">
        <f t="shared" si="25"/>
        <v>6.1371704600731339E-2</v>
      </c>
      <c r="V35" s="91">
        <f t="shared" si="26"/>
        <v>7.4749008152951865E-2</v>
      </c>
      <c r="W35" s="91">
        <f t="shared" si="26"/>
        <v>8.7256957233050478E-2</v>
      </c>
      <c r="X35" s="42">
        <f t="shared" si="14"/>
        <v>2.2349057589247531E-2</v>
      </c>
      <c r="Y35" s="85">
        <v>10110</v>
      </c>
      <c r="Z35" s="85">
        <v>20180</v>
      </c>
      <c r="AA35" s="85">
        <v>14058</v>
      </c>
      <c r="AB35" s="85">
        <v>13769</v>
      </c>
      <c r="AC35" s="85">
        <v>12353</v>
      </c>
      <c r="AD35" s="85">
        <v>13737</v>
      </c>
      <c r="AE35" s="85">
        <v>20952</v>
      </c>
      <c r="AF35" s="85">
        <v>21019</v>
      </c>
      <c r="AG35" s="85">
        <v>21259</v>
      </c>
      <c r="AH35" s="85">
        <v>34377</v>
      </c>
      <c r="AI35" s="43">
        <v>30331.659</v>
      </c>
      <c r="AJ35" s="91">
        <f t="shared" si="15"/>
        <v>7.3229035629880637E-3</v>
      </c>
      <c r="AK35" s="91">
        <f t="shared" si="15"/>
        <v>1.2944068711170559E-2</v>
      </c>
      <c r="AL35" s="91">
        <f t="shared" si="15"/>
        <v>8.2641317623104033E-3</v>
      </c>
      <c r="AM35" s="91">
        <f t="shared" si="15"/>
        <v>6.945160455173377E-3</v>
      </c>
      <c r="AN35" s="91">
        <f t="shared" si="15"/>
        <v>5.8624495451694474E-3</v>
      </c>
      <c r="AO35" s="91">
        <f t="shared" si="15"/>
        <v>6.3614416079746071E-3</v>
      </c>
      <c r="AP35" s="91">
        <f t="shared" si="15"/>
        <v>1.1860447972040862E-2</v>
      </c>
      <c r="AQ35" s="91">
        <f t="shared" si="15"/>
        <v>9.1392669358292874E-3</v>
      </c>
      <c r="AR35" s="91">
        <f t="shared" si="15"/>
        <v>8.0871488722223817E-3</v>
      </c>
      <c r="AS35" s="91">
        <f t="shared" si="15"/>
        <v>1.2384991597916071E-2</v>
      </c>
      <c r="AT35" s="91">
        <f t="shared" si="27"/>
        <v>1.0815140836352172E-2</v>
      </c>
      <c r="AU35" s="42">
        <f t="shared" si="16"/>
        <v>3.4922372733641087E-3</v>
      </c>
      <c r="AV35" s="91">
        <f t="shared" si="2"/>
        <v>1.2390146218431783</v>
      </c>
      <c r="AW35" s="91">
        <f t="shared" si="3"/>
        <v>2.5539292923540318</v>
      </c>
      <c r="AX35" s="91">
        <f t="shared" si="4"/>
        <v>1.5688051280219977</v>
      </c>
      <c r="AY35" s="91">
        <f t="shared" si="5"/>
        <v>1.3348948633354241</v>
      </c>
      <c r="AZ35" s="91">
        <f t="shared" si="6"/>
        <v>1.0392706848771098</v>
      </c>
      <c r="BA35" s="91">
        <f t="shared" si="7"/>
        <v>1.0928227076737045</v>
      </c>
      <c r="BB35" s="91">
        <f t="shared" si="8"/>
        <v>1.9014498645970219</v>
      </c>
      <c r="BC35" s="91">
        <f t="shared" si="9"/>
        <v>1.8338626369791302</v>
      </c>
      <c r="BD35" s="91">
        <f t="shared" si="10"/>
        <v>1.5687897981065897</v>
      </c>
      <c r="BE35" s="91">
        <f t="shared" si="11"/>
        <v>2.0212502623797683</v>
      </c>
      <c r="BF35" s="91">
        <f t="shared" si="12"/>
        <v>1.5334593936532581</v>
      </c>
      <c r="BG35" s="91">
        <f t="shared" si="17"/>
        <v>0.29444477181007978</v>
      </c>
    </row>
    <row r="36" spans="1:59" x14ac:dyDescent="0.2">
      <c r="A36" s="88" t="s">
        <v>130</v>
      </c>
      <c r="B36" s="85">
        <v>3741626</v>
      </c>
      <c r="C36" s="85">
        <v>4180212</v>
      </c>
      <c r="D36" s="85">
        <v>4619379</v>
      </c>
      <c r="E36" s="85">
        <v>4804665</v>
      </c>
      <c r="F36" s="85">
        <v>5286636</v>
      </c>
      <c r="G36" s="85">
        <v>6520984</v>
      </c>
      <c r="H36" s="85">
        <v>5561562</v>
      </c>
      <c r="I36" s="85">
        <v>6121582</v>
      </c>
      <c r="J36" s="85">
        <v>7809219</v>
      </c>
      <c r="K36" s="85">
        <v>10440254</v>
      </c>
      <c r="L36" s="43">
        <v>8937298.7620000001</v>
      </c>
      <c r="M36" s="91">
        <f t="shared" si="13"/>
        <v>0.29763445626455326</v>
      </c>
      <c r="N36" s="91">
        <f t="shared" si="18"/>
        <v>0.28442535830256122</v>
      </c>
      <c r="O36" s="91">
        <f t="shared" si="19"/>
        <v>0.27603851446405697</v>
      </c>
      <c r="P36" s="91">
        <f t="shared" si="20"/>
        <v>0.25915989472088607</v>
      </c>
      <c r="Q36" s="91">
        <f t="shared" si="21"/>
        <v>0.27014507303298502</v>
      </c>
      <c r="R36" s="91">
        <f t="shared" si="22"/>
        <v>0.3099856342340962</v>
      </c>
      <c r="S36" s="91">
        <f t="shared" si="23"/>
        <v>0.35659614758899066</v>
      </c>
      <c r="T36" s="91">
        <f t="shared" si="24"/>
        <v>0.31985583555169961</v>
      </c>
      <c r="U36" s="91">
        <f t="shared" si="25"/>
        <v>0.35366958495250134</v>
      </c>
      <c r="V36" s="91">
        <f t="shared" si="26"/>
        <v>0.45884775821249457</v>
      </c>
      <c r="W36" s="91">
        <f t="shared" si="26"/>
        <v>0.39425976250728517</v>
      </c>
      <c r="X36" s="42">
        <f t="shared" si="14"/>
        <v>9.6625306242731912E-2</v>
      </c>
      <c r="Y36" s="85">
        <v>149242</v>
      </c>
      <c r="Z36" s="85">
        <v>161954</v>
      </c>
      <c r="AA36" s="85">
        <v>181511</v>
      </c>
      <c r="AB36" s="85">
        <v>176529</v>
      </c>
      <c r="AC36" s="85">
        <v>194304</v>
      </c>
      <c r="AD36" s="85">
        <v>226665</v>
      </c>
      <c r="AE36" s="85">
        <v>238864</v>
      </c>
      <c r="AF36" s="85">
        <v>244129</v>
      </c>
      <c r="AG36" s="85">
        <v>280062</v>
      </c>
      <c r="AH36" s="85">
        <v>274667</v>
      </c>
      <c r="AI36" s="43">
        <v>333437.69699999999</v>
      </c>
      <c r="AJ36" s="91">
        <f t="shared" si="15"/>
        <v>0.10809938412932391</v>
      </c>
      <c r="AK36" s="91">
        <f t="shared" si="15"/>
        <v>0.10388224499746862</v>
      </c>
      <c r="AL36" s="91">
        <f t="shared" si="15"/>
        <v>0.10670300329411889</v>
      </c>
      <c r="AM36" s="91">
        <f t="shared" si="15"/>
        <v>8.904221294148458E-2</v>
      </c>
      <c r="AN36" s="91">
        <f t="shared" si="15"/>
        <v>9.2212207271480967E-2</v>
      </c>
      <c r="AO36" s="91">
        <f t="shared" si="15"/>
        <v>0.10496587042815493</v>
      </c>
      <c r="AP36" s="91">
        <f t="shared" si="15"/>
        <v>0.13521544694509202</v>
      </c>
      <c r="AQ36" s="91">
        <f t="shared" si="15"/>
        <v>0.10614967875622382</v>
      </c>
      <c r="AR36" s="91">
        <f t="shared" si="15"/>
        <v>0.10653855249317205</v>
      </c>
      <c r="AS36" s="91">
        <f t="shared" si="15"/>
        <v>9.8954198656799983E-2</v>
      </c>
      <c r="AT36" s="91">
        <f t="shared" si="27"/>
        <v>0.1188914741921608</v>
      </c>
      <c r="AU36" s="42">
        <f t="shared" si="16"/>
        <v>1.0792090062836893E-2</v>
      </c>
      <c r="AV36" s="91">
        <f t="shared" ref="AV36:AV67" si="28">Y36/B36*100</f>
        <v>3.9886936855794781</v>
      </c>
      <c r="AW36" s="91">
        <f t="shared" ref="AW36:AW67" si="29">Z36/C36*100</f>
        <v>3.8743011120010182</v>
      </c>
      <c r="AX36" s="91">
        <f t="shared" ref="AX36:AX67" si="30">AA36/D36*100</f>
        <v>3.9293376880312265</v>
      </c>
      <c r="AY36" s="91">
        <f t="shared" ref="AY36:AY67" si="31">AB36/E36*100</f>
        <v>3.6741167178148739</v>
      </c>
      <c r="AZ36" s="91">
        <f t="shared" ref="AZ36:AZ67" si="32">AC36/F36*100</f>
        <v>3.6753807146926705</v>
      </c>
      <c r="BA36" s="91">
        <f t="shared" ref="BA36:BA67" si="33">AD36/G36*100</f>
        <v>3.47593246663387</v>
      </c>
      <c r="BB36" s="91">
        <f t="shared" ref="BB36:BB67" si="34">AE36/H36*100</f>
        <v>4.2949085167080758</v>
      </c>
      <c r="BC36" s="91">
        <f t="shared" ref="BC36:BC67" si="35">AF36/I36*100</f>
        <v>3.9880050614367333</v>
      </c>
      <c r="BD36" s="91">
        <f t="shared" ref="BD36:BD67" si="36">AG36/J36*100</f>
        <v>3.5862997311254814</v>
      </c>
      <c r="BE36" s="91">
        <f t="shared" ref="BE36:BE67" si="37">AH36/K36*100</f>
        <v>2.6308459545141334</v>
      </c>
      <c r="BF36" s="91">
        <f t="shared" ref="BF36:BF67" si="38">AI36/L36*100</f>
        <v>3.730855439427907</v>
      </c>
      <c r="BG36" s="91">
        <f t="shared" si="17"/>
        <v>-0.25783824615157114</v>
      </c>
    </row>
    <row r="37" spans="1:59" x14ac:dyDescent="0.2">
      <c r="A37" s="88" t="s">
        <v>131</v>
      </c>
      <c r="B37" s="85">
        <v>2056362</v>
      </c>
      <c r="C37" s="85">
        <v>2136693</v>
      </c>
      <c r="D37" s="85">
        <v>1898514</v>
      </c>
      <c r="E37" s="85">
        <v>1739301</v>
      </c>
      <c r="F37" s="85">
        <v>1487272</v>
      </c>
      <c r="G37" s="85">
        <v>1287393</v>
      </c>
      <c r="H37" s="85">
        <v>922646</v>
      </c>
      <c r="I37" s="85">
        <v>1198927</v>
      </c>
      <c r="J37" s="85">
        <v>1357415</v>
      </c>
      <c r="K37" s="85">
        <v>1259475</v>
      </c>
      <c r="L37" s="43">
        <v>1227771.7379999999</v>
      </c>
      <c r="M37" s="91">
        <f t="shared" si="13"/>
        <v>0.16357706135062383</v>
      </c>
      <c r="N37" s="91">
        <f t="shared" si="18"/>
        <v>0.1453825002434265</v>
      </c>
      <c r="O37" s="91">
        <f t="shared" si="19"/>
        <v>0.11344879566045883</v>
      </c>
      <c r="P37" s="91">
        <f t="shared" si="20"/>
        <v>9.3816543723221457E-2</v>
      </c>
      <c r="Q37" s="91">
        <f t="shared" si="21"/>
        <v>7.5999029072535682E-2</v>
      </c>
      <c r="R37" s="91">
        <f t="shared" si="22"/>
        <v>6.1198330744797989E-2</v>
      </c>
      <c r="S37" s="91">
        <f t="shared" si="23"/>
        <v>5.9158202172050214E-2</v>
      </c>
      <c r="T37" s="91">
        <f t="shared" si="24"/>
        <v>6.2644557787593563E-2</v>
      </c>
      <c r="U37" s="91">
        <f t="shared" si="25"/>
        <v>6.1475596939757952E-2</v>
      </c>
      <c r="V37" s="91">
        <f t="shared" si="26"/>
        <v>5.5353756745255583E-2</v>
      </c>
      <c r="W37" s="91">
        <f t="shared" si="26"/>
        <v>5.416189015580284E-2</v>
      </c>
      <c r="X37" s="42">
        <f t="shared" si="14"/>
        <v>-0.109415171194821</v>
      </c>
      <c r="Y37" s="85">
        <v>161590</v>
      </c>
      <c r="Z37" s="85">
        <v>171272</v>
      </c>
      <c r="AA37" s="85">
        <v>149290</v>
      </c>
      <c r="AB37" s="85">
        <v>83594</v>
      </c>
      <c r="AC37" s="85">
        <v>72561</v>
      </c>
      <c r="AD37" s="85">
        <v>51532</v>
      </c>
      <c r="AE37" s="85">
        <v>51189</v>
      </c>
      <c r="AF37" s="85">
        <v>65858</v>
      </c>
      <c r="AG37" s="85">
        <v>79957</v>
      </c>
      <c r="AH37" s="85">
        <v>64068</v>
      </c>
      <c r="AI37" s="43">
        <v>67434.67</v>
      </c>
      <c r="AJ37" s="91">
        <f t="shared" si="15"/>
        <v>0.11704332213088439</v>
      </c>
      <c r="AK37" s="91">
        <f t="shared" si="15"/>
        <v>0.10985909496033719</v>
      </c>
      <c r="AL37" s="91">
        <f t="shared" si="15"/>
        <v>8.7761575671882197E-2</v>
      </c>
      <c r="AM37" s="91">
        <f t="shared" si="15"/>
        <v>4.2165280201159366E-2</v>
      </c>
      <c r="AN37" s="91">
        <f t="shared" si="15"/>
        <v>3.4435780899137076E-2</v>
      </c>
      <c r="AO37" s="91">
        <f t="shared" si="15"/>
        <v>2.3863857388232327E-2</v>
      </c>
      <c r="AP37" s="91">
        <f t="shared" si="15"/>
        <v>2.8976922071439468E-2</v>
      </c>
      <c r="AQ37" s="91">
        <f t="shared" si="15"/>
        <v>2.8635703023923369E-2</v>
      </c>
      <c r="AR37" s="91">
        <f t="shared" si="15"/>
        <v>3.0416490068972436E-2</v>
      </c>
      <c r="AS37" s="91">
        <f t="shared" si="15"/>
        <v>2.3081759365136185E-2</v>
      </c>
      <c r="AT37" s="91">
        <f t="shared" si="27"/>
        <v>2.4044693806657025E-2</v>
      </c>
      <c r="AU37" s="42">
        <f t="shared" si="16"/>
        <v>-9.2998628324227367E-2</v>
      </c>
      <c r="AV37" s="91">
        <f t="shared" si="28"/>
        <v>7.8580522301034543</v>
      </c>
      <c r="AW37" s="91">
        <f t="shared" si="29"/>
        <v>8.0157514439369617</v>
      </c>
      <c r="AX37" s="91">
        <f t="shared" si="30"/>
        <v>7.8635185202742779</v>
      </c>
      <c r="AY37" s="91">
        <f t="shared" si="31"/>
        <v>4.8061836335401402</v>
      </c>
      <c r="AZ37" s="91">
        <f t="shared" si="32"/>
        <v>4.8787982292411876</v>
      </c>
      <c r="BA37" s="91">
        <f t="shared" si="33"/>
        <v>4.0028180982807893</v>
      </c>
      <c r="BB37" s="91">
        <f t="shared" si="34"/>
        <v>5.5480650216876244</v>
      </c>
      <c r="BC37" s="91">
        <f t="shared" si="35"/>
        <v>5.4930783942642041</v>
      </c>
      <c r="BD37" s="91">
        <f t="shared" si="36"/>
        <v>5.8903872434001396</v>
      </c>
      <c r="BE37" s="91">
        <f t="shared" si="37"/>
        <v>5.0868814386946948</v>
      </c>
      <c r="BF37" s="91">
        <f t="shared" si="38"/>
        <v>5.4924435799319573</v>
      </c>
      <c r="BG37" s="91">
        <f t="shared" si="17"/>
        <v>-2.365608650171497</v>
      </c>
    </row>
    <row r="38" spans="1:59" x14ac:dyDescent="0.2">
      <c r="A38" s="88" t="s">
        <v>132</v>
      </c>
      <c r="B38" s="85">
        <v>689821</v>
      </c>
      <c r="C38" s="85">
        <v>809096</v>
      </c>
      <c r="D38" s="85">
        <v>824239</v>
      </c>
      <c r="E38" s="85">
        <v>858434</v>
      </c>
      <c r="F38" s="85">
        <v>873812</v>
      </c>
      <c r="G38" s="85">
        <v>868763</v>
      </c>
      <c r="H38" s="85">
        <v>507138</v>
      </c>
      <c r="I38" s="85">
        <v>571915</v>
      </c>
      <c r="J38" s="85">
        <v>680654</v>
      </c>
      <c r="K38" s="85">
        <v>758484</v>
      </c>
      <c r="L38" s="43">
        <v>724882</v>
      </c>
      <c r="M38" s="91">
        <f t="shared" si="13"/>
        <v>5.4873068087208723E-2</v>
      </c>
      <c r="N38" s="91">
        <f t="shared" si="18"/>
        <v>5.505161453561902E-2</v>
      </c>
      <c r="O38" s="91">
        <f t="shared" si="19"/>
        <v>4.9253743657608491E-2</v>
      </c>
      <c r="P38" s="91">
        <f t="shared" si="20"/>
        <v>4.6303262571860695E-2</v>
      </c>
      <c r="Q38" s="91">
        <f t="shared" si="21"/>
        <v>4.4651458234896205E-2</v>
      </c>
      <c r="R38" s="91">
        <f t="shared" si="22"/>
        <v>4.1298069364089238E-2</v>
      </c>
      <c r="S38" s="91">
        <f t="shared" si="23"/>
        <v>3.2516666558061486E-2</v>
      </c>
      <c r="T38" s="91">
        <f t="shared" si="24"/>
        <v>2.9882855475847632E-2</v>
      </c>
      <c r="U38" s="91">
        <f t="shared" si="25"/>
        <v>3.0825952976380848E-2</v>
      </c>
      <c r="V38" s="91">
        <f t="shared" si="26"/>
        <v>3.3335269720453711E-2</v>
      </c>
      <c r="W38" s="91">
        <f t="shared" si="26"/>
        <v>3.1977425481281664E-2</v>
      </c>
      <c r="X38" s="42">
        <f t="shared" si="14"/>
        <v>-2.2895642605927059E-2</v>
      </c>
      <c r="Y38" s="85">
        <v>25388</v>
      </c>
      <c r="Z38" s="85">
        <v>22144</v>
      </c>
      <c r="AA38" s="85">
        <v>33255</v>
      </c>
      <c r="AB38" s="85">
        <v>35820</v>
      </c>
      <c r="AC38" s="85">
        <v>29948</v>
      </c>
      <c r="AD38" s="85">
        <v>28201</v>
      </c>
      <c r="AE38" s="85">
        <v>18490</v>
      </c>
      <c r="AF38" s="85">
        <v>18681</v>
      </c>
      <c r="AG38" s="85">
        <v>18926</v>
      </c>
      <c r="AH38" s="85">
        <v>20956</v>
      </c>
      <c r="AI38" s="43">
        <v>23173.731</v>
      </c>
      <c r="AJ38" s="91">
        <f t="shared" si="15"/>
        <v>1.8389107384484762E-2</v>
      </c>
      <c r="AK38" s="91">
        <f t="shared" si="15"/>
        <v>1.4203838332019865E-2</v>
      </c>
      <c r="AL38" s="91">
        <f t="shared" si="15"/>
        <v>1.9549274559370639E-2</v>
      </c>
      <c r="AM38" s="91">
        <f t="shared" si="15"/>
        <v>1.8067807938434918E-2</v>
      </c>
      <c r="AN38" s="91">
        <f t="shared" si="15"/>
        <v>1.4212631666699152E-2</v>
      </c>
      <c r="AO38" s="91">
        <f t="shared" si="15"/>
        <v>1.3059548284668552E-2</v>
      </c>
      <c r="AP38" s="91">
        <f t="shared" si="15"/>
        <v>1.0466766084528232E-2</v>
      </c>
      <c r="AQ38" s="91">
        <f t="shared" si="15"/>
        <v>8.1226816512786973E-3</v>
      </c>
      <c r="AR38" s="91">
        <f t="shared" si="15"/>
        <v>7.199650950453022E-3</v>
      </c>
      <c r="AS38" s="91">
        <f t="shared" si="15"/>
        <v>7.5498119069706245E-3</v>
      </c>
      <c r="AT38" s="91">
        <f t="shared" si="27"/>
        <v>8.2628900868475502E-3</v>
      </c>
      <c r="AU38" s="42">
        <f t="shared" si="16"/>
        <v>-1.0126217297637212E-2</v>
      </c>
      <c r="AV38" s="91">
        <f t="shared" si="28"/>
        <v>3.6803750538183091</v>
      </c>
      <c r="AW38" s="91">
        <f t="shared" si="29"/>
        <v>2.7368816555760995</v>
      </c>
      <c r="AX38" s="91">
        <f t="shared" si="30"/>
        <v>4.0346307321056152</v>
      </c>
      <c r="AY38" s="91">
        <f t="shared" si="31"/>
        <v>4.1727145010565749</v>
      </c>
      <c r="AZ38" s="91">
        <f t="shared" si="32"/>
        <v>3.4272818409451919</v>
      </c>
      <c r="BA38" s="91">
        <f t="shared" si="33"/>
        <v>3.2461096985023539</v>
      </c>
      <c r="BB38" s="91">
        <f t="shared" si="34"/>
        <v>3.6459504119194381</v>
      </c>
      <c r="BC38" s="91">
        <f t="shared" si="35"/>
        <v>3.2663944816974553</v>
      </c>
      <c r="BD38" s="91">
        <f t="shared" si="36"/>
        <v>2.7805610486385151</v>
      </c>
      <c r="BE38" s="91">
        <f t="shared" si="37"/>
        <v>2.7628796388585655</v>
      </c>
      <c r="BF38" s="91">
        <f t="shared" si="38"/>
        <v>3.1968970122033653</v>
      </c>
      <c r="BG38" s="91">
        <f t="shared" si="17"/>
        <v>-0.48347804161494379</v>
      </c>
    </row>
    <row r="39" spans="1:59" x14ac:dyDescent="0.2">
      <c r="A39" s="88" t="s">
        <v>133</v>
      </c>
      <c r="B39" s="85">
        <v>4183202</v>
      </c>
      <c r="C39" s="85">
        <v>4631431</v>
      </c>
      <c r="D39" s="85">
        <v>5305838</v>
      </c>
      <c r="E39" s="85">
        <v>5413842</v>
      </c>
      <c r="F39" s="85">
        <v>5636183</v>
      </c>
      <c r="G39" s="85">
        <v>5372960</v>
      </c>
      <c r="H39" s="85">
        <v>4059885</v>
      </c>
      <c r="I39" s="85">
        <v>5109830</v>
      </c>
      <c r="J39" s="85">
        <v>5894480</v>
      </c>
      <c r="K39" s="85">
        <v>6008348</v>
      </c>
      <c r="L39" s="43">
        <v>6065054.7039999999</v>
      </c>
      <c r="M39" s="91">
        <f t="shared" si="13"/>
        <v>0.33276042360053937</v>
      </c>
      <c r="N39" s="91">
        <f t="shared" si="18"/>
        <v>0.31512670209754656</v>
      </c>
      <c r="O39" s="91">
        <f t="shared" si="19"/>
        <v>0.31705898985706588</v>
      </c>
      <c r="P39" s="91">
        <f t="shared" si="20"/>
        <v>0.29201842849720244</v>
      </c>
      <c r="Q39" s="91">
        <f t="shared" si="21"/>
        <v>0.28800679073843344</v>
      </c>
      <c r="R39" s="91">
        <f t="shared" si="22"/>
        <v>0.25541243672955333</v>
      </c>
      <c r="S39" s="91">
        <f t="shared" si="23"/>
        <v>0.26031164458012507</v>
      </c>
      <c r="T39" s="91">
        <f t="shared" si="24"/>
        <v>0.26699126862584566</v>
      </c>
      <c r="U39" s="91">
        <f t="shared" si="25"/>
        <v>0.26695349369902677</v>
      </c>
      <c r="V39" s="91">
        <f t="shared" si="26"/>
        <v>0.26406608597458697</v>
      </c>
      <c r="W39" s="91">
        <f t="shared" si="26"/>
        <v>0.26755366368189143</v>
      </c>
      <c r="X39" s="42">
        <f t="shared" si="14"/>
        <v>-6.5206759918647939E-2</v>
      </c>
      <c r="Y39" s="85">
        <v>444872</v>
      </c>
      <c r="Z39" s="85">
        <v>452945</v>
      </c>
      <c r="AA39" s="85">
        <v>517536</v>
      </c>
      <c r="AB39" s="85">
        <v>480801</v>
      </c>
      <c r="AC39" s="85">
        <v>435866</v>
      </c>
      <c r="AD39" s="85">
        <v>364079</v>
      </c>
      <c r="AE39" s="85">
        <v>281071</v>
      </c>
      <c r="AF39" s="85">
        <v>313958</v>
      </c>
      <c r="AG39" s="85">
        <v>334187</v>
      </c>
      <c r="AH39" s="85">
        <v>327575</v>
      </c>
      <c r="AI39" s="43">
        <v>326417.04100000003</v>
      </c>
      <c r="AJ39" s="91">
        <f t="shared" si="15"/>
        <v>0.32223093510124884</v>
      </c>
      <c r="AK39" s="91">
        <f t="shared" si="15"/>
        <v>0.29053276523196975</v>
      </c>
      <c r="AL39" s="91">
        <f t="shared" si="15"/>
        <v>0.30423856136997274</v>
      </c>
      <c r="AM39" s="91">
        <f t="shared" si="15"/>
        <v>0.24251870811299406</v>
      </c>
      <c r="AN39" s="91">
        <f t="shared" si="15"/>
        <v>0.20685197388932455</v>
      </c>
      <c r="AO39" s="91">
        <f t="shared" si="15"/>
        <v>0.16860066238551263</v>
      </c>
      <c r="AP39" s="91">
        <f t="shared" si="15"/>
        <v>0.15910786425875798</v>
      </c>
      <c r="AQ39" s="91">
        <f t="shared" si="15"/>
        <v>0.13651201144864608</v>
      </c>
      <c r="AR39" s="91">
        <f t="shared" si="15"/>
        <v>0.12712827603186325</v>
      </c>
      <c r="AS39" s="91">
        <f t="shared" si="15"/>
        <v>0.11801534813065002</v>
      </c>
      <c r="AT39" s="91">
        <f t="shared" si="27"/>
        <v>0.11638816952941287</v>
      </c>
      <c r="AU39" s="42">
        <f t="shared" si="16"/>
        <v>-0.20584276557183595</v>
      </c>
      <c r="AV39" s="91">
        <f t="shared" si="28"/>
        <v>10.634724309273135</v>
      </c>
      <c r="AW39" s="91">
        <f t="shared" si="29"/>
        <v>9.7798067163259041</v>
      </c>
      <c r="AX39" s="91">
        <f t="shared" si="30"/>
        <v>9.7540859709625511</v>
      </c>
      <c r="AY39" s="91">
        <f t="shared" si="31"/>
        <v>8.8809573681684828</v>
      </c>
      <c r="AZ39" s="91">
        <f t="shared" si="32"/>
        <v>7.7333542931448465</v>
      </c>
      <c r="BA39" s="91">
        <f t="shared" si="33"/>
        <v>6.7761345701438307</v>
      </c>
      <c r="BB39" s="91">
        <f t="shared" si="34"/>
        <v>6.9231271329114001</v>
      </c>
      <c r="BC39" s="91">
        <f t="shared" si="35"/>
        <v>6.144196577968347</v>
      </c>
      <c r="BD39" s="91">
        <f t="shared" si="36"/>
        <v>5.6694907778124612</v>
      </c>
      <c r="BE39" s="91">
        <f t="shared" si="37"/>
        <v>5.4519977870789109</v>
      </c>
      <c r="BF39" s="91">
        <f t="shared" si="38"/>
        <v>5.381930698575939</v>
      </c>
      <c r="BG39" s="91">
        <f t="shared" si="17"/>
        <v>-5.2527936106971964</v>
      </c>
    </row>
    <row r="40" spans="1:59" x14ac:dyDescent="0.2">
      <c r="A40" s="88" t="s">
        <v>134</v>
      </c>
      <c r="B40" s="85">
        <v>472247</v>
      </c>
      <c r="C40" s="85">
        <v>580996</v>
      </c>
      <c r="D40" s="85">
        <v>646490</v>
      </c>
      <c r="E40" s="85">
        <v>769907</v>
      </c>
      <c r="F40" s="85">
        <v>790670</v>
      </c>
      <c r="G40" s="85">
        <v>796651</v>
      </c>
      <c r="H40" s="85">
        <v>567280</v>
      </c>
      <c r="I40" s="85">
        <v>759321</v>
      </c>
      <c r="J40" s="85">
        <v>855644</v>
      </c>
      <c r="K40" s="85">
        <v>938909</v>
      </c>
      <c r="L40" s="43">
        <v>920721.50399999996</v>
      </c>
      <c r="M40" s="91">
        <f t="shared" si="13"/>
        <v>3.7565747904137532E-2</v>
      </c>
      <c r="N40" s="91">
        <f t="shared" si="18"/>
        <v>3.9531486793577653E-2</v>
      </c>
      <c r="O40" s="91">
        <f t="shared" si="19"/>
        <v>3.8632062711431166E-2</v>
      </c>
      <c r="P40" s="91">
        <f t="shared" si="20"/>
        <v>4.1528185017035153E-2</v>
      </c>
      <c r="Q40" s="91">
        <f t="shared" si="21"/>
        <v>4.04029339063613E-2</v>
      </c>
      <c r="R40" s="91">
        <f t="shared" si="22"/>
        <v>3.7870107563249183E-2</v>
      </c>
      <c r="S40" s="91">
        <f t="shared" si="23"/>
        <v>3.6372850397834749E-2</v>
      </c>
      <c r="T40" s="91">
        <f t="shared" si="24"/>
        <v>3.96749162074366E-2</v>
      </c>
      <c r="U40" s="91">
        <f t="shared" si="25"/>
        <v>3.8751027259844813E-2</v>
      </c>
      <c r="V40" s="91">
        <f t="shared" si="26"/>
        <v>4.1264924188198396E-2</v>
      </c>
      <c r="W40" s="91">
        <f t="shared" si="26"/>
        <v>4.0616684209531455E-2</v>
      </c>
      <c r="X40" s="42">
        <f t="shared" si="14"/>
        <v>3.0509363053939226E-3</v>
      </c>
      <c r="Y40" s="85">
        <v>83533</v>
      </c>
      <c r="Z40" s="85">
        <v>113929</v>
      </c>
      <c r="AA40" s="85">
        <v>164139</v>
      </c>
      <c r="AB40" s="85">
        <v>194245</v>
      </c>
      <c r="AC40" s="85">
        <v>185162</v>
      </c>
      <c r="AD40" s="85">
        <v>169947</v>
      </c>
      <c r="AE40" s="85">
        <v>132962</v>
      </c>
      <c r="AF40" s="85">
        <v>155317</v>
      </c>
      <c r="AG40" s="85">
        <v>159018</v>
      </c>
      <c r="AH40" s="85">
        <v>185065</v>
      </c>
      <c r="AI40" s="43">
        <v>207192.185</v>
      </c>
      <c r="AJ40" s="91">
        <f t="shared" si="15"/>
        <v>6.0504856906734114E-2</v>
      </c>
      <c r="AK40" s="91">
        <f t="shared" si="15"/>
        <v>7.3077542328788436E-2</v>
      </c>
      <c r="AL40" s="91">
        <f t="shared" si="15"/>
        <v>9.6490704462503005E-2</v>
      </c>
      <c r="AM40" s="91">
        <f t="shared" si="15"/>
        <v>9.7978262227841714E-2</v>
      </c>
      <c r="AN40" s="91">
        <f t="shared" si="15"/>
        <v>8.7873624438004144E-2</v>
      </c>
      <c r="AO40" s="91">
        <f t="shared" si="15"/>
        <v>7.8700438010516169E-2</v>
      </c>
      <c r="AP40" s="91">
        <f t="shared" si="15"/>
        <v>7.5266747005464735E-2</v>
      </c>
      <c r="AQ40" s="91">
        <f t="shared" si="15"/>
        <v>6.753335185652018E-2</v>
      </c>
      <c r="AR40" s="91">
        <f t="shared" si="15"/>
        <v>6.049213224342908E-2</v>
      </c>
      <c r="AS40" s="91">
        <f t="shared" si="15"/>
        <v>6.6673312681977404E-2</v>
      </c>
      <c r="AT40" s="91">
        <f t="shared" si="27"/>
        <v>7.3877022716315452E-2</v>
      </c>
      <c r="AU40" s="42">
        <f t="shared" si="16"/>
        <v>1.3372165809581338E-2</v>
      </c>
      <c r="AV40" s="91">
        <f t="shared" si="28"/>
        <v>17.688413055032644</v>
      </c>
      <c r="AW40" s="91">
        <f t="shared" si="29"/>
        <v>19.609257206590065</v>
      </c>
      <c r="AX40" s="91">
        <f t="shared" si="30"/>
        <v>25.389255827623007</v>
      </c>
      <c r="AY40" s="91">
        <f t="shared" si="31"/>
        <v>25.229670596578547</v>
      </c>
      <c r="AZ40" s="91">
        <f t="shared" si="32"/>
        <v>23.418366701658087</v>
      </c>
      <c r="BA40" s="91">
        <f t="shared" si="33"/>
        <v>21.332678927158817</v>
      </c>
      <c r="BB40" s="91">
        <f t="shared" si="34"/>
        <v>23.438513608799887</v>
      </c>
      <c r="BC40" s="91">
        <f t="shared" si="35"/>
        <v>20.454722047724218</v>
      </c>
      <c r="BD40" s="91">
        <f t="shared" si="36"/>
        <v>18.584598267503775</v>
      </c>
      <c r="BE40" s="91">
        <f t="shared" si="37"/>
        <v>19.710642884454192</v>
      </c>
      <c r="BF40" s="91">
        <f t="shared" si="38"/>
        <v>22.503241653406629</v>
      </c>
      <c r="BG40" s="91">
        <f t="shared" si="17"/>
        <v>4.8148285983739854</v>
      </c>
    </row>
    <row r="41" spans="1:59" x14ac:dyDescent="0.2">
      <c r="A41" s="88" t="s">
        <v>135</v>
      </c>
      <c r="B41" s="85">
        <v>2630696</v>
      </c>
      <c r="C41" s="85">
        <v>3028555</v>
      </c>
      <c r="D41" s="85">
        <v>3254889</v>
      </c>
      <c r="E41" s="85">
        <v>3324957</v>
      </c>
      <c r="F41" s="85">
        <v>3571803</v>
      </c>
      <c r="G41" s="85">
        <v>3585864</v>
      </c>
      <c r="H41" s="85">
        <v>2954617</v>
      </c>
      <c r="I41" s="85">
        <v>3665861</v>
      </c>
      <c r="J41" s="85">
        <v>4018591</v>
      </c>
      <c r="K41" s="85">
        <v>4222319</v>
      </c>
      <c r="L41" s="43">
        <v>4465939.3990000002</v>
      </c>
      <c r="M41" s="91">
        <f t="shared" si="13"/>
        <v>0.2092635056409527</v>
      </c>
      <c r="N41" s="91">
        <f t="shared" si="18"/>
        <v>0.2060655873467693</v>
      </c>
      <c r="O41" s="91">
        <f t="shared" si="19"/>
        <v>0.19450119254241749</v>
      </c>
      <c r="P41" s="91">
        <f t="shared" si="20"/>
        <v>0.17934559559750221</v>
      </c>
      <c r="Q41" s="91">
        <f t="shared" si="21"/>
        <v>0.18251776409316531</v>
      </c>
      <c r="R41" s="91">
        <f t="shared" si="22"/>
        <v>0.17045990701974012</v>
      </c>
      <c r="S41" s="91">
        <f t="shared" si="23"/>
        <v>0.18944408779420976</v>
      </c>
      <c r="T41" s="91">
        <f t="shared" si="24"/>
        <v>0.19154313920345906</v>
      </c>
      <c r="U41" s="91">
        <f t="shared" si="25"/>
        <v>0.18199686947745444</v>
      </c>
      <c r="V41" s="91">
        <f t="shared" si="26"/>
        <v>0.18557035179489137</v>
      </c>
      <c r="W41" s="91">
        <f t="shared" si="26"/>
        <v>0.19701033317897579</v>
      </c>
      <c r="X41" s="42">
        <f t="shared" si="14"/>
        <v>-1.2253172461976908E-2</v>
      </c>
      <c r="Y41" s="85">
        <v>295415</v>
      </c>
      <c r="Z41" s="85">
        <v>353016</v>
      </c>
      <c r="AA41" s="85">
        <v>358978</v>
      </c>
      <c r="AB41" s="85">
        <v>392184</v>
      </c>
      <c r="AC41" s="85">
        <v>414910</v>
      </c>
      <c r="AD41" s="85">
        <v>400013</v>
      </c>
      <c r="AE41" s="85">
        <v>376864</v>
      </c>
      <c r="AF41" s="85">
        <v>430381</v>
      </c>
      <c r="AG41" s="85">
        <v>443047</v>
      </c>
      <c r="AH41" s="85">
        <v>461476</v>
      </c>
      <c r="AI41" s="43">
        <v>475990.94500000001</v>
      </c>
      <c r="AJ41" s="91">
        <f t="shared" si="15"/>
        <v>0.21397582156875558</v>
      </c>
      <c r="AK41" s="91">
        <f t="shared" si="15"/>
        <v>0.22643525075037593</v>
      </c>
      <c r="AL41" s="91">
        <f t="shared" si="15"/>
        <v>0.21102870193275458</v>
      </c>
      <c r="AM41" s="91">
        <f t="shared" si="15"/>
        <v>0.19781979867468341</v>
      </c>
      <c r="AN41" s="91">
        <f t="shared" si="15"/>
        <v>0.19690673850775159</v>
      </c>
      <c r="AO41" s="91">
        <f t="shared" si="15"/>
        <v>0.18524127116042416</v>
      </c>
      <c r="AP41" s="91">
        <f t="shared" si="15"/>
        <v>0.21333409051809887</v>
      </c>
      <c r="AQ41" s="91">
        <f t="shared" si="15"/>
        <v>0.18713387140725748</v>
      </c>
      <c r="AR41" s="91">
        <f t="shared" si="15"/>
        <v>0.16853977357314595</v>
      </c>
      <c r="AS41" s="91">
        <f t="shared" si="15"/>
        <v>0.16625582170171671</v>
      </c>
      <c r="AT41" s="91">
        <f t="shared" si="27"/>
        <v>0.16972065744914783</v>
      </c>
      <c r="AU41" s="42">
        <f t="shared" si="16"/>
        <v>-4.4255164119607754E-2</v>
      </c>
      <c r="AV41" s="91">
        <f t="shared" si="28"/>
        <v>11.229537734500679</v>
      </c>
      <c r="AW41" s="91">
        <f t="shared" si="29"/>
        <v>11.656251908913656</v>
      </c>
      <c r="AX41" s="91">
        <f t="shared" si="30"/>
        <v>11.028886084901821</v>
      </c>
      <c r="AY41" s="91">
        <f t="shared" si="31"/>
        <v>11.795160057709017</v>
      </c>
      <c r="AZ41" s="91">
        <f t="shared" si="32"/>
        <v>11.616262151076082</v>
      </c>
      <c r="BA41" s="91">
        <f t="shared" si="33"/>
        <v>11.155275269781564</v>
      </c>
      <c r="BB41" s="91">
        <f t="shared" si="34"/>
        <v>12.7550880537139</v>
      </c>
      <c r="BC41" s="91">
        <f t="shared" si="35"/>
        <v>11.740243288002464</v>
      </c>
      <c r="BD41" s="91">
        <f t="shared" si="36"/>
        <v>11.024933863635288</v>
      </c>
      <c r="BE41" s="91">
        <f t="shared" si="37"/>
        <v>10.929444222475848</v>
      </c>
      <c r="BF41" s="91">
        <f t="shared" si="38"/>
        <v>10.658249082076269</v>
      </c>
      <c r="BG41" s="91">
        <f t="shared" si="17"/>
        <v>-0.57128865242441051</v>
      </c>
    </row>
    <row r="42" spans="1:59" x14ac:dyDescent="0.2">
      <c r="A42" s="88" t="s">
        <v>136</v>
      </c>
      <c r="B42" s="85">
        <v>773721</v>
      </c>
      <c r="C42" s="85">
        <v>841949</v>
      </c>
      <c r="D42" s="85">
        <v>864750</v>
      </c>
      <c r="E42" s="85">
        <v>825833</v>
      </c>
      <c r="F42" s="85">
        <v>801067</v>
      </c>
      <c r="G42" s="85">
        <v>678877</v>
      </c>
      <c r="H42" s="85">
        <v>446333</v>
      </c>
      <c r="I42" s="85">
        <v>566599</v>
      </c>
      <c r="J42" s="85">
        <v>590257</v>
      </c>
      <c r="K42" s="85">
        <v>654509</v>
      </c>
      <c r="L42" s="43">
        <v>686697.94</v>
      </c>
      <c r="M42" s="91">
        <f t="shared" si="13"/>
        <v>6.154704642726623E-2</v>
      </c>
      <c r="N42" s="91">
        <f t="shared" si="18"/>
        <v>5.7286962000368188E-2</v>
      </c>
      <c r="O42" s="91">
        <f t="shared" si="19"/>
        <v>5.1674544431793375E-2</v>
      </c>
      <c r="P42" s="91">
        <f t="shared" si="20"/>
        <v>4.4544789977455965E-2</v>
      </c>
      <c r="Q42" s="91">
        <f t="shared" si="21"/>
        <v>4.0934216620798977E-2</v>
      </c>
      <c r="R42" s="91">
        <f t="shared" si="22"/>
        <v>3.2271527949147019E-2</v>
      </c>
      <c r="S42" s="91">
        <f t="shared" si="23"/>
        <v>2.8617972494388622E-2</v>
      </c>
      <c r="T42" s="91">
        <f t="shared" si="24"/>
        <v>2.9605091717754897E-2</v>
      </c>
      <c r="U42" s="91">
        <f t="shared" si="25"/>
        <v>2.6731987949794801E-2</v>
      </c>
      <c r="V42" s="91">
        <f t="shared" si="26"/>
        <v>2.8765582463788873E-2</v>
      </c>
      <c r="W42" s="91">
        <f t="shared" si="26"/>
        <v>3.0292974862804741E-2</v>
      </c>
      <c r="X42" s="42">
        <f t="shared" si="14"/>
        <v>-3.1254071564461486E-2</v>
      </c>
      <c r="Y42" s="85">
        <v>60657</v>
      </c>
      <c r="Z42" s="85">
        <v>56810</v>
      </c>
      <c r="AA42" s="85">
        <v>64156</v>
      </c>
      <c r="AB42" s="85">
        <v>49689</v>
      </c>
      <c r="AC42" s="85">
        <v>45370</v>
      </c>
      <c r="AD42" s="85">
        <v>52336</v>
      </c>
      <c r="AE42" s="85">
        <v>41854</v>
      </c>
      <c r="AF42" s="85">
        <v>65790</v>
      </c>
      <c r="AG42" s="85">
        <v>70434</v>
      </c>
      <c r="AH42" s="85">
        <v>87097</v>
      </c>
      <c r="AI42" s="43">
        <v>90904.167000000001</v>
      </c>
      <c r="AJ42" s="91">
        <f t="shared" si="15"/>
        <v>4.3935248409512066E-2</v>
      </c>
      <c r="AK42" s="91">
        <f t="shared" si="15"/>
        <v>3.6439670142794825E-2</v>
      </c>
      <c r="AL42" s="91">
        <f t="shared" si="15"/>
        <v>3.7714727368244855E-2</v>
      </c>
      <c r="AM42" s="91">
        <f t="shared" si="15"/>
        <v>2.5063408951783717E-2</v>
      </c>
      <c r="AN42" s="91">
        <f t="shared" si="15"/>
        <v>2.1531557991122628E-2</v>
      </c>
      <c r="AO42" s="91">
        <f t="shared" si="15"/>
        <v>2.4236180242772003E-2</v>
      </c>
      <c r="AP42" s="91">
        <f t="shared" si="15"/>
        <v>2.3692592087714692E-2</v>
      </c>
      <c r="AQ42" s="91">
        <f t="shared" si="15"/>
        <v>2.8606135958333358E-2</v>
      </c>
      <c r="AR42" s="91">
        <f t="shared" si="15"/>
        <v>2.6793839957952453E-2</v>
      </c>
      <c r="AS42" s="91">
        <f t="shared" si="15"/>
        <v>3.1378410367504314E-2</v>
      </c>
      <c r="AT42" s="91">
        <f t="shared" si="27"/>
        <v>3.2413043042461925E-2</v>
      </c>
      <c r="AU42" s="42">
        <f t="shared" si="16"/>
        <v>-1.1522205367050141E-2</v>
      </c>
      <c r="AV42" s="91">
        <f t="shared" si="28"/>
        <v>7.8396476249190608</v>
      </c>
      <c r="AW42" s="91">
        <f t="shared" si="29"/>
        <v>6.7474395717555344</v>
      </c>
      <c r="AX42" s="91">
        <f t="shared" si="30"/>
        <v>7.4190228389708013</v>
      </c>
      <c r="AY42" s="91">
        <f t="shared" si="31"/>
        <v>6.0168339119410348</v>
      </c>
      <c r="AZ42" s="91">
        <f t="shared" si="32"/>
        <v>5.6636960453994485</v>
      </c>
      <c r="BA42" s="91">
        <f t="shared" si="33"/>
        <v>7.7092021087767</v>
      </c>
      <c r="BB42" s="91">
        <f t="shared" si="34"/>
        <v>9.3773034931318104</v>
      </c>
      <c r="BC42" s="91">
        <f t="shared" si="35"/>
        <v>11.611386536156964</v>
      </c>
      <c r="BD42" s="91">
        <f t="shared" si="36"/>
        <v>11.932768268737178</v>
      </c>
      <c r="BE42" s="91">
        <f t="shared" si="37"/>
        <v>13.307227249739881</v>
      </c>
      <c r="BF42" s="91">
        <f t="shared" si="38"/>
        <v>13.237868020981686</v>
      </c>
      <c r="BG42" s="91">
        <f t="shared" si="17"/>
        <v>5.3982203960626256</v>
      </c>
    </row>
    <row r="43" spans="1:59" x14ac:dyDescent="0.2">
      <c r="A43" s="88" t="s">
        <v>137</v>
      </c>
      <c r="B43" s="85">
        <v>1481645</v>
      </c>
      <c r="C43" s="85">
        <v>1452320</v>
      </c>
      <c r="D43" s="85">
        <v>1410090</v>
      </c>
      <c r="E43" s="85">
        <v>1385720</v>
      </c>
      <c r="F43" s="85">
        <v>1357418</v>
      </c>
      <c r="G43" s="85">
        <v>1339047</v>
      </c>
      <c r="H43" s="85">
        <v>1112655</v>
      </c>
      <c r="I43" s="85">
        <v>1284998</v>
      </c>
      <c r="J43" s="85">
        <v>1435953</v>
      </c>
      <c r="K43" s="85">
        <v>1454145</v>
      </c>
      <c r="L43" s="43">
        <v>1408283.4569999999</v>
      </c>
      <c r="M43" s="91">
        <f t="shared" si="13"/>
        <v>0.11786015062758652</v>
      </c>
      <c r="N43" s="91">
        <f t="shared" si="18"/>
        <v>9.8817150032097817E-2</v>
      </c>
      <c r="O43" s="91">
        <f t="shared" si="19"/>
        <v>8.4262224177886702E-2</v>
      </c>
      <c r="P43" s="91">
        <f t="shared" si="20"/>
        <v>7.4744659474203959E-2</v>
      </c>
      <c r="Q43" s="91">
        <f t="shared" si="21"/>
        <v>6.9363539450472564E-2</v>
      </c>
      <c r="R43" s="91">
        <f t="shared" si="22"/>
        <v>6.3653788073128811E-2</v>
      </c>
      <c r="S43" s="91">
        <f t="shared" si="23"/>
        <v>7.1341196339378826E-2</v>
      </c>
      <c r="T43" s="91">
        <f t="shared" si="24"/>
        <v>6.7141812193688324E-2</v>
      </c>
      <c r="U43" s="91">
        <f t="shared" si="25"/>
        <v>6.5032482956528581E-2</v>
      </c>
      <c r="V43" s="91">
        <f t="shared" si="26"/>
        <v>6.3909477045856158E-2</v>
      </c>
      <c r="W43" s="91">
        <f t="shared" si="26"/>
        <v>6.2124979379732465E-2</v>
      </c>
      <c r="X43" s="42">
        <f t="shared" si="14"/>
        <v>-5.5735171247854057E-2</v>
      </c>
      <c r="Y43" s="85">
        <v>77450</v>
      </c>
      <c r="Z43" s="85">
        <v>92737</v>
      </c>
      <c r="AA43" s="85">
        <v>82762</v>
      </c>
      <c r="AB43" s="85">
        <v>73388</v>
      </c>
      <c r="AC43" s="85">
        <v>80238</v>
      </c>
      <c r="AD43" s="85">
        <v>75192</v>
      </c>
      <c r="AE43" s="85">
        <v>67388</v>
      </c>
      <c r="AF43" s="85">
        <v>69564</v>
      </c>
      <c r="AG43" s="85">
        <v>73799</v>
      </c>
      <c r="AH43" s="85">
        <v>66265</v>
      </c>
      <c r="AI43" s="43">
        <v>62846.527000000002</v>
      </c>
      <c r="AJ43" s="91">
        <f t="shared" si="15"/>
        <v>5.609880128124882E-2</v>
      </c>
      <c r="AK43" s="91">
        <f t="shared" si="15"/>
        <v>5.9484345890377807E-2</v>
      </c>
      <c r="AL43" s="91">
        <f t="shared" si="15"/>
        <v>4.8652445078413251E-2</v>
      </c>
      <c r="AM43" s="91">
        <f t="shared" si="15"/>
        <v>3.7017316833776154E-2</v>
      </c>
      <c r="AN43" s="91">
        <f t="shared" si="15"/>
        <v>3.807910844372267E-2</v>
      </c>
      <c r="AO43" s="91">
        <f t="shared" si="15"/>
        <v>3.4820522485755748E-2</v>
      </c>
      <c r="AP43" s="91">
        <f t="shared" si="15"/>
        <v>3.8146805457230315E-2</v>
      </c>
      <c r="AQ43" s="91">
        <f t="shared" si="15"/>
        <v>3.0247108098578841E-2</v>
      </c>
      <c r="AR43" s="91">
        <f t="shared" si="15"/>
        <v>2.8073921615369472E-2</v>
      </c>
      <c r="AS43" s="91">
        <f t="shared" si="15"/>
        <v>2.3873271903770203E-2</v>
      </c>
      <c r="AT43" s="91">
        <f t="shared" si="27"/>
        <v>2.240873275611497E-2</v>
      </c>
      <c r="AU43" s="42">
        <f t="shared" si="16"/>
        <v>-3.369006852513385E-2</v>
      </c>
      <c r="AV43" s="91">
        <f t="shared" si="28"/>
        <v>5.2272980369791684</v>
      </c>
      <c r="AW43" s="91">
        <f t="shared" si="29"/>
        <v>6.3854384708604162</v>
      </c>
      <c r="AX43" s="91">
        <f t="shared" si="30"/>
        <v>5.8692707557673627</v>
      </c>
      <c r="AY43" s="91">
        <f t="shared" si="31"/>
        <v>5.2960193978581529</v>
      </c>
      <c r="AZ43" s="91">
        <f t="shared" si="32"/>
        <v>5.9110752914724864</v>
      </c>
      <c r="BA43" s="91">
        <f t="shared" si="33"/>
        <v>5.6153368776450714</v>
      </c>
      <c r="BB43" s="91">
        <f t="shared" si="34"/>
        <v>6.0565044870152924</v>
      </c>
      <c r="BC43" s="91">
        <f t="shared" si="35"/>
        <v>5.4135492817887654</v>
      </c>
      <c r="BD43" s="91">
        <f t="shared" si="36"/>
        <v>5.1393743388537088</v>
      </c>
      <c r="BE43" s="91">
        <f t="shared" si="37"/>
        <v>4.5569733417231433</v>
      </c>
      <c r="BF43" s="91">
        <f t="shared" si="38"/>
        <v>4.4626333347605325</v>
      </c>
      <c r="BG43" s="91">
        <f t="shared" si="17"/>
        <v>-0.76466470221863592</v>
      </c>
    </row>
    <row r="44" spans="1:59" x14ac:dyDescent="0.2">
      <c r="A44" s="88" t="s">
        <v>138</v>
      </c>
      <c r="B44" s="85">
        <v>8501449</v>
      </c>
      <c r="C44" s="85">
        <v>9872496</v>
      </c>
      <c r="D44" s="85">
        <v>12371044</v>
      </c>
      <c r="E44" s="85">
        <v>13453399</v>
      </c>
      <c r="F44" s="85">
        <v>12828397</v>
      </c>
      <c r="G44" s="85">
        <v>13379805</v>
      </c>
      <c r="H44" s="85">
        <v>9137107</v>
      </c>
      <c r="I44" s="85">
        <v>12077487</v>
      </c>
      <c r="J44" s="85">
        <v>14105944</v>
      </c>
      <c r="K44" s="85">
        <v>14581948</v>
      </c>
      <c r="L44" s="43">
        <v>15318267.24</v>
      </c>
      <c r="M44" s="91">
        <f t="shared" si="13"/>
        <v>0.67626324773663371</v>
      </c>
      <c r="N44" s="91">
        <f t="shared" si="18"/>
        <v>0.67173344608852426</v>
      </c>
      <c r="O44" s="91">
        <f t="shared" si="19"/>
        <v>0.73925187955556038</v>
      </c>
      <c r="P44" s="91">
        <f t="shared" si="20"/>
        <v>0.72566588273648081</v>
      </c>
      <c r="Q44" s="91">
        <f t="shared" si="21"/>
        <v>0.65552616909148387</v>
      </c>
      <c r="R44" s="91">
        <f t="shared" si="22"/>
        <v>0.63603090252230809</v>
      </c>
      <c r="S44" s="91">
        <f t="shared" si="23"/>
        <v>0.58585288742774055</v>
      </c>
      <c r="T44" s="91">
        <f t="shared" si="24"/>
        <v>0.63105496189543653</v>
      </c>
      <c r="U44" s="91">
        <f t="shared" si="25"/>
        <v>0.63884024251890326</v>
      </c>
      <c r="V44" s="91">
        <f t="shared" si="26"/>
        <v>0.64087465210819294</v>
      </c>
      <c r="W44" s="91">
        <f t="shared" si="26"/>
        <v>0.67574963810586852</v>
      </c>
      <c r="X44" s="42">
        <f t="shared" si="14"/>
        <v>-5.1360963076518829E-4</v>
      </c>
      <c r="Y44" s="85">
        <v>441829</v>
      </c>
      <c r="Z44" s="85">
        <v>708824</v>
      </c>
      <c r="AA44" s="85">
        <v>960493</v>
      </c>
      <c r="AB44" s="85">
        <v>1030200</v>
      </c>
      <c r="AC44" s="85">
        <v>977682</v>
      </c>
      <c r="AD44" s="85">
        <v>981789</v>
      </c>
      <c r="AE44" s="85">
        <v>739525</v>
      </c>
      <c r="AF44" s="85">
        <v>918045</v>
      </c>
      <c r="AG44" s="85">
        <v>1190165</v>
      </c>
      <c r="AH44" s="85">
        <v>1147628</v>
      </c>
      <c r="AI44" s="43">
        <v>1124506.2379999999</v>
      </c>
      <c r="AJ44" s="91">
        <f t="shared" ref="AJ44:AS69" si="39">Y44/Y$146*100</f>
        <v>0.32002682080429806</v>
      </c>
      <c r="AK44" s="91">
        <f t="shared" si="39"/>
        <v>0.45466137562570669</v>
      </c>
      <c r="AL44" s="91">
        <f t="shared" si="39"/>
        <v>0.56463513364467244</v>
      </c>
      <c r="AM44" s="91">
        <f t="shared" si="39"/>
        <v>0.51963863032316171</v>
      </c>
      <c r="AN44" s="91">
        <f t="shared" si="39"/>
        <v>0.46398537976364901</v>
      </c>
      <c r="AO44" s="91">
        <f t="shared" si="39"/>
        <v>0.45465482964634069</v>
      </c>
      <c r="AP44" s="91">
        <f t="shared" si="39"/>
        <v>0.41862818759657877</v>
      </c>
      <c r="AQ44" s="91">
        <f t="shared" si="39"/>
        <v>0.39917495190558061</v>
      </c>
      <c r="AR44" s="91">
        <f t="shared" si="39"/>
        <v>0.45275137765222029</v>
      </c>
      <c r="AS44" s="91">
        <f t="shared" si="39"/>
        <v>0.41345559931155201</v>
      </c>
      <c r="AT44" s="91">
        <f t="shared" si="27"/>
        <v>0.4009570770700856</v>
      </c>
      <c r="AU44" s="42">
        <f t="shared" si="16"/>
        <v>8.0930256265787537E-2</v>
      </c>
      <c r="AV44" s="91">
        <f t="shared" si="28"/>
        <v>5.1971022822109507</v>
      </c>
      <c r="AW44" s="91">
        <f t="shared" si="29"/>
        <v>7.1797851323515349</v>
      </c>
      <c r="AX44" s="91">
        <f t="shared" si="30"/>
        <v>7.7640415796758937</v>
      </c>
      <c r="AY44" s="91">
        <f t="shared" si="31"/>
        <v>7.6575443871099047</v>
      </c>
      <c r="AZ44" s="91">
        <f t="shared" si="32"/>
        <v>7.6212328009493318</v>
      </c>
      <c r="BA44" s="91">
        <f t="shared" si="33"/>
        <v>7.3378423676578253</v>
      </c>
      <c r="BB44" s="91">
        <f t="shared" si="34"/>
        <v>8.0936449578624838</v>
      </c>
      <c r="BC44" s="91">
        <f t="shared" si="35"/>
        <v>7.6012915600737143</v>
      </c>
      <c r="BD44" s="91">
        <f t="shared" si="36"/>
        <v>8.437329681728496</v>
      </c>
      <c r="BE44" s="91">
        <f t="shared" si="37"/>
        <v>7.870196766577414</v>
      </c>
      <c r="BF44" s="91">
        <f t="shared" si="38"/>
        <v>7.3409493409516982</v>
      </c>
      <c r="BG44" s="91">
        <f t="shared" si="17"/>
        <v>2.1438470587407474</v>
      </c>
    </row>
    <row r="45" spans="1:59" x14ac:dyDescent="0.2">
      <c r="A45" s="88" t="s">
        <v>139</v>
      </c>
      <c r="B45" s="85">
        <v>5191143</v>
      </c>
      <c r="C45" s="85">
        <v>6161808</v>
      </c>
      <c r="D45" s="85">
        <v>8114593</v>
      </c>
      <c r="E45" s="85">
        <v>7667513</v>
      </c>
      <c r="F45" s="85">
        <v>9524343</v>
      </c>
      <c r="G45" s="85">
        <v>15094894</v>
      </c>
      <c r="H45" s="85">
        <v>8140219</v>
      </c>
      <c r="I45" s="85">
        <v>11494774</v>
      </c>
      <c r="J45" s="85">
        <v>15817203</v>
      </c>
      <c r="K45" s="85">
        <v>16131464</v>
      </c>
      <c r="L45" s="43">
        <v>15471590.886</v>
      </c>
      <c r="M45" s="91">
        <f t="shared" si="13"/>
        <v>0.41293892660478138</v>
      </c>
      <c r="N45" s="91">
        <f t="shared" si="18"/>
        <v>0.41925492013122495</v>
      </c>
      <c r="O45" s="91">
        <f t="shared" si="19"/>
        <v>0.48490071873306684</v>
      </c>
      <c r="P45" s="91">
        <f t="shared" si="20"/>
        <v>0.41357969012429063</v>
      </c>
      <c r="Q45" s="91">
        <f t="shared" si="21"/>
        <v>0.4866902762600262</v>
      </c>
      <c r="R45" s="91">
        <f t="shared" si="22"/>
        <v>0.71756046177792376</v>
      </c>
      <c r="S45" s="91">
        <f t="shared" si="23"/>
        <v>0.52193443783072202</v>
      </c>
      <c r="T45" s="91">
        <f t="shared" si="24"/>
        <v>0.60060790531727792</v>
      </c>
      <c r="U45" s="91">
        <f t="shared" si="25"/>
        <v>0.7163409836655189</v>
      </c>
      <c r="V45" s="91">
        <f t="shared" si="26"/>
        <v>0.7089756717686716</v>
      </c>
      <c r="W45" s="91">
        <f t="shared" si="26"/>
        <v>0.68251335339260955</v>
      </c>
      <c r="X45" s="42">
        <f t="shared" si="14"/>
        <v>0.26957442678782817</v>
      </c>
      <c r="Y45" s="85">
        <v>60532</v>
      </c>
      <c r="Z45" s="85">
        <v>77201</v>
      </c>
      <c r="AA45" s="85">
        <v>86776</v>
      </c>
      <c r="AB45" s="85">
        <v>82884</v>
      </c>
      <c r="AC45" s="85">
        <v>103807</v>
      </c>
      <c r="AD45" s="85">
        <v>138677</v>
      </c>
      <c r="AE45" s="85">
        <v>60651</v>
      </c>
      <c r="AF45" s="85">
        <v>128660</v>
      </c>
      <c r="AG45" s="85">
        <v>158853</v>
      </c>
      <c r="AH45" s="85">
        <v>223168</v>
      </c>
      <c r="AI45" s="43">
        <v>189625.69200000001</v>
      </c>
      <c r="AJ45" s="91">
        <f t="shared" si="39"/>
        <v>4.3844708058832192E-2</v>
      </c>
      <c r="AK45" s="91">
        <f t="shared" si="39"/>
        <v>4.9519080702233813E-2</v>
      </c>
      <c r="AL45" s="91">
        <f t="shared" si="39"/>
        <v>5.1012113942683707E-2</v>
      </c>
      <c r="AM45" s="91">
        <f t="shared" si="39"/>
        <v>4.1807152238113897E-2</v>
      </c>
      <c r="AN45" s="91">
        <f t="shared" si="39"/>
        <v>4.926441349756374E-2</v>
      </c>
      <c r="AO45" s="91">
        <f t="shared" si="39"/>
        <v>6.4219672262436814E-2</v>
      </c>
      <c r="AP45" s="91">
        <f t="shared" si="39"/>
        <v>3.4333143850336499E-2</v>
      </c>
      <c r="AQ45" s="91">
        <f t="shared" si="39"/>
        <v>5.5942627335448705E-2</v>
      </c>
      <c r="AR45" s="91">
        <f t="shared" si="39"/>
        <v>6.0429364494997036E-2</v>
      </c>
      <c r="AS45" s="91">
        <f t="shared" si="39"/>
        <v>8.0400669195209967E-2</v>
      </c>
      <c r="AT45" s="91">
        <f t="shared" si="27"/>
        <v>6.7613465032385453E-2</v>
      </c>
      <c r="AU45" s="42">
        <f t="shared" si="16"/>
        <v>2.3768756973553261E-2</v>
      </c>
      <c r="AV45" s="91">
        <f t="shared" si="28"/>
        <v>1.1660630423781431</v>
      </c>
      <c r="AW45" s="91">
        <f t="shared" si="29"/>
        <v>1.2528952541202192</v>
      </c>
      <c r="AX45" s="91">
        <f t="shared" si="30"/>
        <v>1.0693820380147223</v>
      </c>
      <c r="AY45" s="91">
        <f t="shared" si="31"/>
        <v>1.0809763217877819</v>
      </c>
      <c r="AZ45" s="91">
        <f t="shared" si="32"/>
        <v>1.0899124485541942</v>
      </c>
      <c r="BA45" s="91">
        <f t="shared" si="33"/>
        <v>0.91870138339494134</v>
      </c>
      <c r="BB45" s="91">
        <f t="shared" si="34"/>
        <v>0.74507823438165488</v>
      </c>
      <c r="BC45" s="91">
        <f t="shared" si="35"/>
        <v>1.1192912535731454</v>
      </c>
      <c r="BD45" s="91">
        <f t="shared" si="36"/>
        <v>1.0043052491644699</v>
      </c>
      <c r="BE45" s="91">
        <f t="shared" si="37"/>
        <v>1.3834330225700531</v>
      </c>
      <c r="BF45" s="91">
        <f t="shared" si="38"/>
        <v>1.2256379670146871</v>
      </c>
      <c r="BG45" s="91">
        <f t="shared" si="17"/>
        <v>5.9574924636544013E-2</v>
      </c>
    </row>
    <row r="46" spans="1:59" x14ac:dyDescent="0.2">
      <c r="A46" s="88" t="s">
        <v>140</v>
      </c>
      <c r="B46" s="85">
        <v>3901970</v>
      </c>
      <c r="C46" s="85">
        <v>4636665</v>
      </c>
      <c r="D46" s="85">
        <v>5066373</v>
      </c>
      <c r="E46" s="85">
        <v>5739407</v>
      </c>
      <c r="F46" s="85">
        <v>6192902</v>
      </c>
      <c r="G46" s="85">
        <v>7889555</v>
      </c>
      <c r="H46" s="85">
        <v>5108259</v>
      </c>
      <c r="I46" s="85">
        <v>6357590</v>
      </c>
      <c r="J46" s="85">
        <v>8646377</v>
      </c>
      <c r="K46" s="85">
        <v>7980589</v>
      </c>
      <c r="L46" s="43">
        <v>7356874.301</v>
      </c>
      <c r="M46" s="91">
        <f t="shared" si="13"/>
        <v>0.31038931184212398</v>
      </c>
      <c r="N46" s="91">
        <f t="shared" si="18"/>
        <v>0.31548282813262696</v>
      </c>
      <c r="O46" s="91">
        <f t="shared" si="19"/>
        <v>0.30274936883092024</v>
      </c>
      <c r="P46" s="91">
        <f t="shared" si="20"/>
        <v>0.30957915148721427</v>
      </c>
      <c r="Q46" s="91">
        <f t="shared" si="21"/>
        <v>0.3164549182270387</v>
      </c>
      <c r="R46" s="91">
        <f t="shared" si="22"/>
        <v>0.37504289390984313</v>
      </c>
      <c r="S46" s="91">
        <f t="shared" si="23"/>
        <v>0.32753127274078575</v>
      </c>
      <c r="T46" s="91">
        <f t="shared" si="24"/>
        <v>0.3321873759993953</v>
      </c>
      <c r="U46" s="91">
        <f t="shared" si="25"/>
        <v>0.39158340481075682</v>
      </c>
      <c r="V46" s="91">
        <f t="shared" si="26"/>
        <v>0.35074581249319164</v>
      </c>
      <c r="W46" s="91">
        <f t="shared" si="26"/>
        <v>0.32454095940495647</v>
      </c>
      <c r="X46" s="42">
        <f t="shared" si="14"/>
        <v>1.4151647562832492E-2</v>
      </c>
      <c r="Y46" s="85">
        <v>246326</v>
      </c>
      <c r="Z46" s="85">
        <v>303002</v>
      </c>
      <c r="AA46" s="85">
        <v>360180</v>
      </c>
      <c r="AB46" s="85">
        <v>434735</v>
      </c>
      <c r="AC46" s="85">
        <v>491635</v>
      </c>
      <c r="AD46" s="85">
        <v>583589</v>
      </c>
      <c r="AE46" s="85">
        <v>362705</v>
      </c>
      <c r="AF46" s="85">
        <v>451031</v>
      </c>
      <c r="AG46" s="85">
        <v>529212</v>
      </c>
      <c r="AH46" s="85">
        <v>555559</v>
      </c>
      <c r="AI46" s="43">
        <v>554735.32700000005</v>
      </c>
      <c r="AJ46" s="91">
        <f t="shared" si="39"/>
        <v>0.17841953937256161</v>
      </c>
      <c r="AK46" s="91">
        <f t="shared" si="39"/>
        <v>0.19435474269683362</v>
      </c>
      <c r="AL46" s="91">
        <f t="shared" si="39"/>
        <v>0.21173530930068007</v>
      </c>
      <c r="AM46" s="91">
        <f t="shared" si="39"/>
        <v>0.21928276058390572</v>
      </c>
      <c r="AN46" s="91">
        <f t="shared" si="39"/>
        <v>0.23331865798910234</v>
      </c>
      <c r="AO46" s="91">
        <f t="shared" si="39"/>
        <v>0.27025313726114092</v>
      </c>
      <c r="AP46" s="91">
        <f t="shared" si="39"/>
        <v>0.2053190044720829</v>
      </c>
      <c r="AQ46" s="91">
        <f t="shared" si="39"/>
        <v>0.19611269353128216</v>
      </c>
      <c r="AR46" s="91">
        <f t="shared" si="39"/>
        <v>0.20131785262554924</v>
      </c>
      <c r="AS46" s="91">
        <f t="shared" si="39"/>
        <v>0.20015107621801359</v>
      </c>
      <c r="AT46" s="91">
        <f t="shared" si="27"/>
        <v>0.19779797367512528</v>
      </c>
      <c r="AU46" s="42">
        <f t="shared" si="16"/>
        <v>1.9378434302563669E-2</v>
      </c>
      <c r="AV46" s="91">
        <f t="shared" si="28"/>
        <v>6.3128624771589728</v>
      </c>
      <c r="AW46" s="91">
        <f t="shared" si="29"/>
        <v>6.5349124855903966</v>
      </c>
      <c r="AX46" s="91">
        <f t="shared" si="30"/>
        <v>7.1092278440612251</v>
      </c>
      <c r="AY46" s="91">
        <f t="shared" si="31"/>
        <v>7.5745630167018989</v>
      </c>
      <c r="AZ46" s="91">
        <f t="shared" si="32"/>
        <v>7.9386852884156731</v>
      </c>
      <c r="BA46" s="91">
        <f t="shared" si="33"/>
        <v>7.3969824660579722</v>
      </c>
      <c r="BB46" s="91">
        <f t="shared" si="34"/>
        <v>7.1003643315658032</v>
      </c>
      <c r="BC46" s="91">
        <f t="shared" si="35"/>
        <v>7.094370665613857</v>
      </c>
      <c r="BD46" s="91">
        <f t="shared" si="36"/>
        <v>6.1206213885885381</v>
      </c>
      <c r="BE46" s="91">
        <f t="shared" si="37"/>
        <v>6.9613784145506052</v>
      </c>
      <c r="BF46" s="91">
        <f t="shared" si="38"/>
        <v>7.5403670676362706</v>
      </c>
      <c r="BG46" s="91">
        <f t="shared" si="17"/>
        <v>1.2275045904772979</v>
      </c>
    </row>
    <row r="47" spans="1:59" x14ac:dyDescent="0.2">
      <c r="A47" s="88" t="s">
        <v>141</v>
      </c>
      <c r="B47" s="85">
        <v>13363298</v>
      </c>
      <c r="C47" s="85">
        <v>15202004</v>
      </c>
      <c r="D47" s="85">
        <v>17710839</v>
      </c>
      <c r="E47" s="85">
        <v>18850340</v>
      </c>
      <c r="F47" s="85">
        <v>19145436</v>
      </c>
      <c r="G47" s="85">
        <v>22690819</v>
      </c>
      <c r="H47" s="85">
        <v>16156537</v>
      </c>
      <c r="I47" s="85">
        <v>20429765</v>
      </c>
      <c r="J47" s="85">
        <v>25412726</v>
      </c>
      <c r="K47" s="85">
        <v>24762528</v>
      </c>
      <c r="L47" s="43">
        <v>26381402.368000001</v>
      </c>
      <c r="M47" s="91">
        <f t="shared" si="13"/>
        <v>1.0630078832387824</v>
      </c>
      <c r="N47" s="91">
        <f t="shared" si="18"/>
        <v>1.0343579307979998</v>
      </c>
      <c r="O47" s="91">
        <f t="shared" si="19"/>
        <v>1.058340025244104</v>
      </c>
      <c r="P47" s="91">
        <f t="shared" si="20"/>
        <v>1.0167726844333387</v>
      </c>
      <c r="Q47" s="91">
        <f t="shared" si="21"/>
        <v>0.97832444043212763</v>
      </c>
      <c r="R47" s="91">
        <f t="shared" si="22"/>
        <v>1.0786451736434377</v>
      </c>
      <c r="S47" s="91">
        <f t="shared" si="23"/>
        <v>1.0359245932310004</v>
      </c>
      <c r="T47" s="91">
        <f t="shared" si="24"/>
        <v>1.0674658207959755</v>
      </c>
      <c r="U47" s="91">
        <f t="shared" si="25"/>
        <v>1.1509100022590786</v>
      </c>
      <c r="V47" s="91">
        <f t="shared" si="26"/>
        <v>1.0883097729685627</v>
      </c>
      <c r="W47" s="91">
        <f t="shared" si="26"/>
        <v>1.1637884901465725</v>
      </c>
      <c r="X47" s="42">
        <f t="shared" si="14"/>
        <v>0.10078060690779012</v>
      </c>
      <c r="Y47" s="85">
        <v>245473</v>
      </c>
      <c r="Z47" s="85">
        <v>277991</v>
      </c>
      <c r="AA47" s="85">
        <v>297079</v>
      </c>
      <c r="AB47" s="85">
        <v>333007</v>
      </c>
      <c r="AC47" s="85">
        <v>300152</v>
      </c>
      <c r="AD47" s="85">
        <v>338015</v>
      </c>
      <c r="AE47" s="85">
        <v>283117</v>
      </c>
      <c r="AF47" s="85">
        <v>315275</v>
      </c>
      <c r="AG47" s="85">
        <v>410049</v>
      </c>
      <c r="AH47" s="85">
        <v>384839</v>
      </c>
      <c r="AI47" s="43">
        <v>416205.174</v>
      </c>
      <c r="AJ47" s="91">
        <f t="shared" si="39"/>
        <v>0.17780169201952215</v>
      </c>
      <c r="AK47" s="91">
        <f t="shared" si="39"/>
        <v>0.17831192294782036</v>
      </c>
      <c r="AL47" s="91">
        <f t="shared" si="39"/>
        <v>0.17464077392341812</v>
      </c>
      <c r="AM47" s="91">
        <f t="shared" si="39"/>
        <v>0.16797058956321598</v>
      </c>
      <c r="AN47" s="91">
        <f t="shared" si="39"/>
        <v>0.14244523240360235</v>
      </c>
      <c r="AO47" s="91">
        <f t="shared" si="39"/>
        <v>0.15653073342939047</v>
      </c>
      <c r="AP47" s="91">
        <f t="shared" si="39"/>
        <v>0.1602660580612969</v>
      </c>
      <c r="AQ47" s="91">
        <f t="shared" si="39"/>
        <v>0.13708465593955846</v>
      </c>
      <c r="AR47" s="91">
        <f t="shared" si="39"/>
        <v>0.15598698470793149</v>
      </c>
      <c r="AS47" s="91">
        <f t="shared" si="39"/>
        <v>0.13864583243303436</v>
      </c>
      <c r="AT47" s="91">
        <f t="shared" si="27"/>
        <v>0.14840327637958944</v>
      </c>
      <c r="AU47" s="42">
        <f t="shared" si="16"/>
        <v>-2.9398415639932701E-2</v>
      </c>
      <c r="AV47" s="91">
        <f t="shared" si="28"/>
        <v>1.8369192994124655</v>
      </c>
      <c r="AW47" s="91">
        <f t="shared" si="29"/>
        <v>1.8286470652158753</v>
      </c>
      <c r="AX47" s="91">
        <f t="shared" si="30"/>
        <v>1.6773852441434312</v>
      </c>
      <c r="AY47" s="91">
        <f t="shared" si="31"/>
        <v>1.7665835205094442</v>
      </c>
      <c r="AZ47" s="91">
        <f t="shared" si="32"/>
        <v>1.5677470076941573</v>
      </c>
      <c r="BA47" s="91">
        <f t="shared" si="33"/>
        <v>1.4896553535595167</v>
      </c>
      <c r="BB47" s="91">
        <f t="shared" si="34"/>
        <v>1.7523371499721754</v>
      </c>
      <c r="BC47" s="91">
        <f t="shared" si="35"/>
        <v>1.543214031096295</v>
      </c>
      <c r="BD47" s="91">
        <f t="shared" si="36"/>
        <v>1.6135577112034343</v>
      </c>
      <c r="BE47" s="91">
        <f t="shared" si="37"/>
        <v>1.5541183840357495</v>
      </c>
      <c r="BF47" s="91">
        <f t="shared" si="38"/>
        <v>1.5776461319010349</v>
      </c>
      <c r="BG47" s="91">
        <f t="shared" si="17"/>
        <v>-0.25927316751143059</v>
      </c>
    </row>
    <row r="48" spans="1:59" x14ac:dyDescent="0.2">
      <c r="A48" s="88" t="s">
        <v>142</v>
      </c>
      <c r="B48" s="85">
        <v>5701231</v>
      </c>
      <c r="C48" s="85">
        <v>6415328</v>
      </c>
      <c r="D48" s="85">
        <v>7768692</v>
      </c>
      <c r="E48" s="85">
        <v>8075861</v>
      </c>
      <c r="F48" s="85">
        <v>8529329</v>
      </c>
      <c r="G48" s="85">
        <v>9067385</v>
      </c>
      <c r="H48" s="85">
        <v>7562707</v>
      </c>
      <c r="I48" s="85">
        <v>9349695</v>
      </c>
      <c r="J48" s="85">
        <v>11071146</v>
      </c>
      <c r="K48" s="85">
        <v>11834308</v>
      </c>
      <c r="L48" s="43">
        <v>11829183.199999999</v>
      </c>
      <c r="M48" s="91">
        <f t="shared" si="13"/>
        <v>0.45351480578861042</v>
      </c>
      <c r="N48" s="91">
        <f t="shared" si="18"/>
        <v>0.4365046473787581</v>
      </c>
      <c r="O48" s="91">
        <f t="shared" si="19"/>
        <v>0.46423084120372105</v>
      </c>
      <c r="P48" s="91">
        <f t="shared" si="20"/>
        <v>0.43560566377479165</v>
      </c>
      <c r="Q48" s="91">
        <f t="shared" si="21"/>
        <v>0.43584544228642891</v>
      </c>
      <c r="R48" s="91">
        <f t="shared" si="22"/>
        <v>0.43103296834798704</v>
      </c>
      <c r="S48" s="91">
        <f t="shared" si="23"/>
        <v>0.48490553221276556</v>
      </c>
      <c r="T48" s="91">
        <f t="shared" si="24"/>
        <v>0.48852641463898516</v>
      </c>
      <c r="U48" s="91">
        <f t="shared" si="25"/>
        <v>0.50139810533787643</v>
      </c>
      <c r="V48" s="91">
        <f t="shared" si="26"/>
        <v>0.52011624389561695</v>
      </c>
      <c r="W48" s="91">
        <f t="shared" si="26"/>
        <v>0.52183227653939401</v>
      </c>
      <c r="X48" s="42">
        <f t="shared" si="14"/>
        <v>6.8317470750783593E-2</v>
      </c>
      <c r="Y48" s="85">
        <v>294077</v>
      </c>
      <c r="Z48" s="85">
        <v>349104</v>
      </c>
      <c r="AA48" s="85">
        <v>396080</v>
      </c>
      <c r="AB48" s="85">
        <v>458551</v>
      </c>
      <c r="AC48" s="85">
        <v>457350</v>
      </c>
      <c r="AD48" s="85">
        <v>410048</v>
      </c>
      <c r="AE48" s="85">
        <v>318655</v>
      </c>
      <c r="AF48" s="85">
        <v>398548</v>
      </c>
      <c r="AG48" s="85">
        <v>444699</v>
      </c>
      <c r="AH48" s="85">
        <v>512332</v>
      </c>
      <c r="AI48" s="43">
        <v>542622.62899999996</v>
      </c>
      <c r="AJ48" s="91">
        <f t="shared" si="39"/>
        <v>0.21300667765507825</v>
      </c>
      <c r="AK48" s="91">
        <f t="shared" si="39"/>
        <v>0.22392597439764556</v>
      </c>
      <c r="AL48" s="91">
        <f t="shared" si="39"/>
        <v>0.23283947278531117</v>
      </c>
      <c r="AM48" s="91">
        <f t="shared" si="39"/>
        <v>0.23129568391896341</v>
      </c>
      <c r="AN48" s="91">
        <f t="shared" si="39"/>
        <v>0.21704778592109178</v>
      </c>
      <c r="AO48" s="91">
        <f t="shared" si="39"/>
        <v>0.18988836052025712</v>
      </c>
      <c r="AP48" s="91">
        <f t="shared" si="39"/>
        <v>0.18038330701272817</v>
      </c>
      <c r="AQ48" s="91">
        <f t="shared" si="39"/>
        <v>0.17329257142304066</v>
      </c>
      <c r="AR48" s="91">
        <f t="shared" si="39"/>
        <v>0.16916821187865944</v>
      </c>
      <c r="AS48" s="91">
        <f t="shared" si="39"/>
        <v>0.1845776977439432</v>
      </c>
      <c r="AT48" s="91">
        <f t="shared" si="27"/>
        <v>0.19347903633054409</v>
      </c>
      <c r="AU48" s="42">
        <f t="shared" si="16"/>
        <v>-1.9527641324534162E-2</v>
      </c>
      <c r="AV48" s="91">
        <f t="shared" si="28"/>
        <v>5.1581316385882277</v>
      </c>
      <c r="AW48" s="91">
        <f t="shared" si="29"/>
        <v>5.4417170875752578</v>
      </c>
      <c r="AX48" s="91">
        <f t="shared" si="30"/>
        <v>5.0984129632118247</v>
      </c>
      <c r="AY48" s="91">
        <f t="shared" si="31"/>
        <v>5.6780447310819246</v>
      </c>
      <c r="AZ48" s="91">
        <f t="shared" si="32"/>
        <v>5.3620865134877551</v>
      </c>
      <c r="BA48" s="91">
        <f t="shared" si="33"/>
        <v>4.5222299483257853</v>
      </c>
      <c r="BB48" s="91">
        <f t="shared" si="34"/>
        <v>4.2135045030833531</v>
      </c>
      <c r="BC48" s="91">
        <f t="shared" si="35"/>
        <v>4.2626845046817037</v>
      </c>
      <c r="BD48" s="91">
        <f t="shared" si="36"/>
        <v>4.0167386465682959</v>
      </c>
      <c r="BE48" s="91">
        <f t="shared" si="37"/>
        <v>4.329209616650167</v>
      </c>
      <c r="BF48" s="91">
        <f t="shared" si="38"/>
        <v>4.5871521289821597</v>
      </c>
      <c r="BG48" s="91">
        <f t="shared" si="17"/>
        <v>-0.57097950960606791</v>
      </c>
    </row>
    <row r="49" spans="1:59" x14ac:dyDescent="0.2">
      <c r="A49" s="88" t="s">
        <v>143</v>
      </c>
      <c r="B49" s="85">
        <v>6242446</v>
      </c>
      <c r="C49" s="85">
        <v>9058545</v>
      </c>
      <c r="D49" s="85">
        <v>9355146</v>
      </c>
      <c r="E49" s="85">
        <v>8698276</v>
      </c>
      <c r="F49" s="85">
        <v>6768682</v>
      </c>
      <c r="G49" s="85">
        <v>4577546</v>
      </c>
      <c r="H49" s="85">
        <v>2743649</v>
      </c>
      <c r="I49" s="85">
        <v>3513885</v>
      </c>
      <c r="J49" s="85">
        <v>3498014</v>
      </c>
      <c r="K49" s="85">
        <v>4123296</v>
      </c>
      <c r="L49" s="43">
        <v>5199674.2220000001</v>
      </c>
      <c r="M49" s="91">
        <f t="shared" si="13"/>
        <v>0.496566738891283</v>
      </c>
      <c r="N49" s="91">
        <f t="shared" si="18"/>
        <v>0.61635149301635284</v>
      </c>
      <c r="O49" s="91">
        <f t="shared" si="19"/>
        <v>0.55903198339741444</v>
      </c>
      <c r="P49" s="91">
        <f t="shared" si="20"/>
        <v>0.46917824497924615</v>
      </c>
      <c r="Q49" s="91">
        <f t="shared" si="21"/>
        <v>0.34587705550884362</v>
      </c>
      <c r="R49" s="91">
        <f t="shared" si="22"/>
        <v>0.21760113198341691</v>
      </c>
      <c r="S49" s="91">
        <f t="shared" si="23"/>
        <v>0.17591724478417872</v>
      </c>
      <c r="T49" s="91">
        <f t="shared" si="24"/>
        <v>0.18360231435396668</v>
      </c>
      <c r="U49" s="91">
        <f t="shared" si="25"/>
        <v>0.15842060000341124</v>
      </c>
      <c r="V49" s="91">
        <f t="shared" si="26"/>
        <v>0.1812183042717683</v>
      </c>
      <c r="W49" s="91">
        <f t="shared" si="26"/>
        <v>0.22937829186122188</v>
      </c>
      <c r="X49" s="42">
        <f t="shared" si="14"/>
        <v>-0.26718844703006112</v>
      </c>
      <c r="Y49" s="85">
        <v>12599</v>
      </c>
      <c r="Z49" s="85">
        <v>20116</v>
      </c>
      <c r="AA49" s="85">
        <v>16335</v>
      </c>
      <c r="AB49" s="85">
        <v>14579</v>
      </c>
      <c r="AC49" s="85">
        <v>14861</v>
      </c>
      <c r="AD49" s="85">
        <v>12165</v>
      </c>
      <c r="AE49" s="85">
        <v>7225</v>
      </c>
      <c r="AF49" s="85">
        <v>5131</v>
      </c>
      <c r="AG49" s="85">
        <v>4359</v>
      </c>
      <c r="AH49" s="85">
        <v>5907</v>
      </c>
      <c r="AI49" s="43">
        <v>5326.8429999999998</v>
      </c>
      <c r="AJ49" s="91">
        <f t="shared" si="39"/>
        <v>9.1257430257256789E-3</v>
      </c>
      <c r="AK49" s="91">
        <f t="shared" si="39"/>
        <v>1.2903017155297672E-2</v>
      </c>
      <c r="AL49" s="91">
        <f t="shared" si="39"/>
        <v>9.6026883153606784E-3</v>
      </c>
      <c r="AM49" s="91">
        <f t="shared" si="39"/>
        <v>7.3537289763942679E-3</v>
      </c>
      <c r="AN49" s="91">
        <f t="shared" si="39"/>
        <v>7.0526886335920951E-3</v>
      </c>
      <c r="AO49" s="91">
        <f t="shared" si="39"/>
        <v>5.6334670714865758E-3</v>
      </c>
      <c r="AP49" s="91">
        <f t="shared" si="39"/>
        <v>4.0899072450360455E-3</v>
      </c>
      <c r="AQ49" s="91">
        <f t="shared" si="39"/>
        <v>2.2310090226813871E-3</v>
      </c>
      <c r="AR49" s="91">
        <f t="shared" si="39"/>
        <v>1.6582097903954729E-3</v>
      </c>
      <c r="AS49" s="91">
        <f t="shared" si="39"/>
        <v>2.1281131386941912E-3</v>
      </c>
      <c r="AT49" s="91">
        <f t="shared" si="27"/>
        <v>1.8993539805434554E-3</v>
      </c>
      <c r="AU49" s="42">
        <f t="shared" si="16"/>
        <v>-7.226389045182224E-3</v>
      </c>
      <c r="AV49" s="91">
        <f t="shared" si="28"/>
        <v>0.20182793731816023</v>
      </c>
      <c r="AW49" s="91">
        <f t="shared" si="29"/>
        <v>0.22206656808571357</v>
      </c>
      <c r="AX49" s="91">
        <f t="shared" si="30"/>
        <v>0.17460978161110474</v>
      </c>
      <c r="AY49" s="91">
        <f t="shared" si="31"/>
        <v>0.16760792598441349</v>
      </c>
      <c r="AZ49" s="91">
        <f t="shared" si="32"/>
        <v>0.21955529894889433</v>
      </c>
      <c r="BA49" s="91">
        <f t="shared" si="33"/>
        <v>0.26575374665814389</v>
      </c>
      <c r="BB49" s="91">
        <f t="shared" si="34"/>
        <v>0.26333543394216968</v>
      </c>
      <c r="BC49" s="91">
        <f t="shared" si="35"/>
        <v>0.14602071496363711</v>
      </c>
      <c r="BD49" s="91">
        <f t="shared" si="36"/>
        <v>0.1246135664408433</v>
      </c>
      <c r="BE49" s="91">
        <f t="shared" si="37"/>
        <v>0.14325917906451538</v>
      </c>
      <c r="BF49" s="91">
        <f t="shared" si="38"/>
        <v>0.10244570664565761</v>
      </c>
      <c r="BG49" s="91">
        <f t="shared" si="17"/>
        <v>-9.9382230672502625E-2</v>
      </c>
    </row>
    <row r="50" spans="1:59" x14ac:dyDescent="0.2">
      <c r="A50" s="88" t="s">
        <v>144</v>
      </c>
      <c r="B50" s="85">
        <v>1833087</v>
      </c>
      <c r="C50" s="85">
        <v>2721766</v>
      </c>
      <c r="D50" s="85">
        <v>2892611</v>
      </c>
      <c r="E50" s="85">
        <v>3119998</v>
      </c>
      <c r="F50" s="85">
        <v>2927443</v>
      </c>
      <c r="G50" s="85">
        <v>2401822</v>
      </c>
      <c r="H50" s="85">
        <v>1660548</v>
      </c>
      <c r="I50" s="85">
        <v>1947995</v>
      </c>
      <c r="J50" s="85">
        <v>1929664</v>
      </c>
      <c r="K50" s="85">
        <v>2221910</v>
      </c>
      <c r="L50" s="43">
        <v>2402225.3629999999</v>
      </c>
      <c r="M50" s="91">
        <f t="shared" si="13"/>
        <v>0.14581624473707985</v>
      </c>
      <c r="N50" s="91">
        <f t="shared" si="18"/>
        <v>0.18519138975863636</v>
      </c>
      <c r="O50" s="91">
        <f t="shared" si="19"/>
        <v>0.17285268070933135</v>
      </c>
      <c r="P50" s="91">
        <f t="shared" si="20"/>
        <v>0.16829026648254872</v>
      </c>
      <c r="Q50" s="91">
        <f t="shared" si="21"/>
        <v>0.14959121510066153</v>
      </c>
      <c r="R50" s="91">
        <f t="shared" si="22"/>
        <v>0.11417453500689548</v>
      </c>
      <c r="S50" s="91">
        <f t="shared" si="23"/>
        <v>0.10647099136656271</v>
      </c>
      <c r="T50" s="91">
        <f t="shared" si="24"/>
        <v>0.10178374942548071</v>
      </c>
      <c r="U50" s="91">
        <f t="shared" si="25"/>
        <v>8.7392025499321208E-2</v>
      </c>
      <c r="V50" s="91">
        <f t="shared" si="26"/>
        <v>9.7652645467239008E-2</v>
      </c>
      <c r="W50" s="91">
        <f t="shared" si="26"/>
        <v>0.10597170647716084</v>
      </c>
      <c r="X50" s="42">
        <f t="shared" si="14"/>
        <v>-3.9844538259919016E-2</v>
      </c>
      <c r="Y50" s="85">
        <v>8151</v>
      </c>
      <c r="Z50" s="85">
        <v>7094</v>
      </c>
      <c r="AA50" s="85">
        <v>5172</v>
      </c>
      <c r="AB50" s="85">
        <v>5312</v>
      </c>
      <c r="AC50" s="85">
        <v>8146</v>
      </c>
      <c r="AD50" s="85">
        <v>4814</v>
      </c>
      <c r="AE50" s="85">
        <v>3315</v>
      </c>
      <c r="AF50" s="85">
        <v>2212</v>
      </c>
      <c r="AG50" s="85">
        <v>1866</v>
      </c>
      <c r="AH50" s="85">
        <v>1609</v>
      </c>
      <c r="AI50" s="43">
        <v>2854.59</v>
      </c>
      <c r="AJ50" s="91">
        <f t="shared" si="39"/>
        <v>5.9039551871331065E-3</v>
      </c>
      <c r="AK50" s="91">
        <f t="shared" si="39"/>
        <v>4.550308396285627E-3</v>
      </c>
      <c r="AL50" s="91">
        <f t="shared" si="39"/>
        <v>3.0404104050838956E-3</v>
      </c>
      <c r="AM50" s="91">
        <f t="shared" si="39"/>
        <v>2.6794024502782327E-3</v>
      </c>
      <c r="AN50" s="91">
        <f t="shared" si="39"/>
        <v>3.8659041524285857E-3</v>
      </c>
      <c r="AO50" s="91">
        <f t="shared" si="39"/>
        <v>2.229306245962711E-3</v>
      </c>
      <c r="AP50" s="91">
        <f t="shared" si="39"/>
        <v>1.8765456771341858E-3</v>
      </c>
      <c r="AQ50" s="91">
        <f t="shared" si="39"/>
        <v>9.6179925125145763E-4</v>
      </c>
      <c r="AR50" s="91">
        <f t="shared" si="39"/>
        <v>7.0984617317686465E-4</v>
      </c>
      <c r="AS50" s="91">
        <f t="shared" si="39"/>
        <v>5.7967395296410255E-4</v>
      </c>
      <c r="AT50" s="91">
        <f t="shared" si="27"/>
        <v>1.0178405632228211E-3</v>
      </c>
      <c r="AU50" s="42">
        <f t="shared" si="16"/>
        <v>-4.886114623910285E-3</v>
      </c>
      <c r="AV50" s="91">
        <f t="shared" si="28"/>
        <v>0.44465974610043058</v>
      </c>
      <c r="AW50" s="91">
        <f t="shared" si="29"/>
        <v>0.2606395994365423</v>
      </c>
      <c r="AX50" s="91">
        <f t="shared" si="30"/>
        <v>0.17880039867095851</v>
      </c>
      <c r="AY50" s="91">
        <f t="shared" si="31"/>
        <v>0.17025651939520475</v>
      </c>
      <c r="AZ50" s="91">
        <f t="shared" si="32"/>
        <v>0.27826331716791752</v>
      </c>
      <c r="BA50" s="91">
        <f t="shared" si="33"/>
        <v>0.20043117266808283</v>
      </c>
      <c r="BB50" s="91">
        <f t="shared" si="34"/>
        <v>0.19963289227411674</v>
      </c>
      <c r="BC50" s="91">
        <f t="shared" si="35"/>
        <v>0.11355265285588516</v>
      </c>
      <c r="BD50" s="91">
        <f t="shared" si="36"/>
        <v>9.6700772777022326E-2</v>
      </c>
      <c r="BE50" s="91">
        <f t="shared" si="37"/>
        <v>7.241517433199364E-2</v>
      </c>
      <c r="BF50" s="91">
        <f t="shared" si="38"/>
        <v>0.11883106572628424</v>
      </c>
      <c r="BG50" s="91">
        <f t="shared" si="17"/>
        <v>-0.32582868037414636</v>
      </c>
    </row>
    <row r="51" spans="1:59" x14ac:dyDescent="0.2">
      <c r="A51" s="88" t="s">
        <v>145</v>
      </c>
      <c r="B51" s="85">
        <v>3953192</v>
      </c>
      <c r="C51" s="85">
        <v>4797194</v>
      </c>
      <c r="D51" s="85">
        <v>5859132</v>
      </c>
      <c r="E51" s="85">
        <v>6702684</v>
      </c>
      <c r="F51" s="85">
        <v>6294302</v>
      </c>
      <c r="G51" s="85">
        <v>5188743</v>
      </c>
      <c r="H51" s="85">
        <v>3484871</v>
      </c>
      <c r="I51" s="85">
        <v>3684421</v>
      </c>
      <c r="J51" s="85">
        <v>3798258</v>
      </c>
      <c r="K51" s="85">
        <v>4121938</v>
      </c>
      <c r="L51" s="43">
        <v>4675511.9019999998</v>
      </c>
      <c r="M51" s="91">
        <f t="shared" si="13"/>
        <v>0.31446385914289182</v>
      </c>
      <c r="N51" s="91">
        <f t="shared" si="18"/>
        <v>0.32640536467932652</v>
      </c>
      <c r="O51" s="91">
        <f t="shared" si="19"/>
        <v>0.35012197382566335</v>
      </c>
      <c r="P51" s="91">
        <f t="shared" si="20"/>
        <v>0.3615375639690524</v>
      </c>
      <c r="Q51" s="91">
        <f t="shared" si="21"/>
        <v>0.32163641935659348</v>
      </c>
      <c r="R51" s="91">
        <f t="shared" si="22"/>
        <v>0.24665538049667454</v>
      </c>
      <c r="S51" s="91">
        <f t="shared" si="23"/>
        <v>0.22344290568811309</v>
      </c>
      <c r="T51" s="91">
        <f t="shared" si="24"/>
        <v>0.1925129088329175</v>
      </c>
      <c r="U51" s="91">
        <f t="shared" si="25"/>
        <v>0.17201826845969079</v>
      </c>
      <c r="V51" s="91">
        <f t="shared" si="26"/>
        <v>0.1811586203545329</v>
      </c>
      <c r="W51" s="91">
        <f t="shared" si="26"/>
        <v>0.20625540906388973</v>
      </c>
      <c r="X51" s="42">
        <f t="shared" si="14"/>
        <v>-0.10820845007900209</v>
      </c>
      <c r="Y51" s="85">
        <v>268388</v>
      </c>
      <c r="Z51" s="85">
        <v>315207</v>
      </c>
      <c r="AA51" s="85">
        <v>412062</v>
      </c>
      <c r="AB51" s="85">
        <v>500486</v>
      </c>
      <c r="AC51" s="85">
        <v>504718</v>
      </c>
      <c r="AD51" s="85">
        <v>425020</v>
      </c>
      <c r="AE51" s="85">
        <v>296676</v>
      </c>
      <c r="AF51" s="85">
        <v>334820</v>
      </c>
      <c r="AG51" s="85">
        <v>349557</v>
      </c>
      <c r="AH51" s="85">
        <v>294256</v>
      </c>
      <c r="AI51" s="43">
        <v>302686.53499999997</v>
      </c>
      <c r="AJ51" s="91">
        <f t="shared" si="39"/>
        <v>0.19439954910615631</v>
      </c>
      <c r="AK51" s="91">
        <f t="shared" si="39"/>
        <v>0.20218340268790577</v>
      </c>
      <c r="AL51" s="91">
        <f t="shared" si="39"/>
        <v>0.24223464662406807</v>
      </c>
      <c r="AM51" s="91">
        <f t="shared" si="39"/>
        <v>0.25244793198982518</v>
      </c>
      <c r="AN51" s="91">
        <f t="shared" si="39"/>
        <v>0.23952754873624491</v>
      </c>
      <c r="AO51" s="91">
        <f t="shared" si="39"/>
        <v>0.1968217159657398</v>
      </c>
      <c r="AP51" s="91">
        <f t="shared" si="39"/>
        <v>0.1679414978309085</v>
      </c>
      <c r="AQ51" s="91">
        <f t="shared" si="39"/>
        <v>0.1455830132477455</v>
      </c>
      <c r="AR51" s="91">
        <f t="shared" si="39"/>
        <v>0.13297518690095672</v>
      </c>
      <c r="AS51" s="91">
        <f t="shared" si="39"/>
        <v>0.10601152187905841</v>
      </c>
      <c r="AT51" s="91">
        <f t="shared" si="27"/>
        <v>0.10792675419740283</v>
      </c>
      <c r="AU51" s="42">
        <f t="shared" si="16"/>
        <v>-8.6472794908753481E-2</v>
      </c>
      <c r="AV51" s="91">
        <f t="shared" si="28"/>
        <v>6.789146593436393</v>
      </c>
      <c r="AW51" s="91">
        <f t="shared" si="29"/>
        <v>6.5706535945804987</v>
      </c>
      <c r="AX51" s="91">
        <f t="shared" si="30"/>
        <v>7.0328164649644354</v>
      </c>
      <c r="AY51" s="91">
        <f t="shared" si="31"/>
        <v>7.4669490610030254</v>
      </c>
      <c r="AZ51" s="91">
        <f t="shared" si="32"/>
        <v>8.0186492481612728</v>
      </c>
      <c r="BA51" s="91">
        <f t="shared" si="33"/>
        <v>8.191193898021158</v>
      </c>
      <c r="BB51" s="91">
        <f t="shared" si="34"/>
        <v>8.5132563013092888</v>
      </c>
      <c r="BC51" s="91">
        <f t="shared" si="35"/>
        <v>9.0874522754050098</v>
      </c>
      <c r="BD51" s="91">
        <f t="shared" si="36"/>
        <v>9.2030873100247526</v>
      </c>
      <c r="BE51" s="91">
        <f t="shared" si="37"/>
        <v>7.1387779243647049</v>
      </c>
      <c r="BF51" s="91">
        <f t="shared" si="38"/>
        <v>6.4738694146093954</v>
      </c>
      <c r="BG51" s="91">
        <f t="shared" si="17"/>
        <v>-0.31527717882699768</v>
      </c>
    </row>
    <row r="52" spans="1:59" x14ac:dyDescent="0.2">
      <c r="A52" s="88" t="s">
        <v>146</v>
      </c>
      <c r="B52" s="85">
        <v>969592</v>
      </c>
      <c r="C52" s="85">
        <v>1155144</v>
      </c>
      <c r="D52" s="85">
        <v>1173956</v>
      </c>
      <c r="E52" s="85">
        <v>1262102</v>
      </c>
      <c r="F52" s="85">
        <v>1185038</v>
      </c>
      <c r="G52" s="85">
        <v>1107843</v>
      </c>
      <c r="H52" s="85">
        <v>900611</v>
      </c>
      <c r="I52" s="85">
        <v>1090452</v>
      </c>
      <c r="J52" s="85">
        <v>1107167</v>
      </c>
      <c r="K52" s="85">
        <v>1203064</v>
      </c>
      <c r="L52" s="43">
        <v>1337800.798</v>
      </c>
      <c r="M52" s="91">
        <f t="shared" si="13"/>
        <v>7.7127961939130407E-2</v>
      </c>
      <c r="N52" s="91">
        <f t="shared" si="18"/>
        <v>7.8597029550427994E-2</v>
      </c>
      <c r="O52" s="91">
        <f t="shared" si="19"/>
        <v>7.0151652481029697E-2</v>
      </c>
      <c r="P52" s="91">
        <f t="shared" si="20"/>
        <v>6.8076800660820211E-2</v>
      </c>
      <c r="Q52" s="91">
        <f t="shared" si="21"/>
        <v>6.0554987530229532E-2</v>
      </c>
      <c r="R52" s="91">
        <f t="shared" si="22"/>
        <v>5.266312798602233E-2</v>
      </c>
      <c r="S52" s="91">
        <f t="shared" si="23"/>
        <v>5.7745362377740007E-2</v>
      </c>
      <c r="T52" s="91">
        <f t="shared" si="24"/>
        <v>5.6976682757663294E-2</v>
      </c>
      <c r="U52" s="91">
        <f t="shared" si="25"/>
        <v>5.0142183663066192E-2</v>
      </c>
      <c r="V52" s="91">
        <f t="shared" si="26"/>
        <v>5.2874500887253949E-2</v>
      </c>
      <c r="W52" s="91">
        <f t="shared" si="26"/>
        <v>5.901570921452616E-2</v>
      </c>
      <c r="X52" s="42">
        <f t="shared" si="14"/>
        <v>-1.8112252724604247E-2</v>
      </c>
      <c r="Y52" s="85">
        <v>135693</v>
      </c>
      <c r="Z52" s="85">
        <v>145829</v>
      </c>
      <c r="AA52" s="85">
        <v>142299</v>
      </c>
      <c r="AB52" s="85">
        <v>146202</v>
      </c>
      <c r="AC52" s="85">
        <v>120648</v>
      </c>
      <c r="AD52" s="85">
        <v>107417</v>
      </c>
      <c r="AE52" s="85">
        <v>98588</v>
      </c>
      <c r="AF52" s="85">
        <v>106140</v>
      </c>
      <c r="AG52" s="85">
        <v>107569</v>
      </c>
      <c r="AH52" s="85">
        <v>117347</v>
      </c>
      <c r="AI52" s="43">
        <v>132808.80799999999</v>
      </c>
      <c r="AJ52" s="91">
        <f t="shared" si="39"/>
        <v>9.8285534438431174E-2</v>
      </c>
      <c r="AK52" s="91">
        <f t="shared" si="39"/>
        <v>9.3539177209181951E-2</v>
      </c>
      <c r="AL52" s="91">
        <f t="shared" si="39"/>
        <v>8.3651848459596514E-2</v>
      </c>
      <c r="AM52" s="91">
        <f t="shared" si="39"/>
        <v>7.3745104863625413E-2</v>
      </c>
      <c r="AN52" s="91">
        <f t="shared" si="39"/>
        <v>5.7256764569384243E-2</v>
      </c>
      <c r="AO52" s="91">
        <f t="shared" si="39"/>
        <v>4.9743537395632843E-2</v>
      </c>
      <c r="AP52" s="91">
        <f t="shared" si="39"/>
        <v>5.5808411830257948E-2</v>
      </c>
      <c r="AQ52" s="91">
        <f t="shared" si="39"/>
        <v>4.6150710907698782E-2</v>
      </c>
      <c r="AR52" s="91">
        <f t="shared" si="39"/>
        <v>4.0920387461126556E-2</v>
      </c>
      <c r="AS52" s="91">
        <f t="shared" si="39"/>
        <v>4.2276568898992256E-2</v>
      </c>
      <c r="AT52" s="91">
        <f t="shared" si="27"/>
        <v>4.7354678582798751E-2</v>
      </c>
      <c r="AU52" s="42">
        <f t="shared" si="16"/>
        <v>-5.0930855855632423E-2</v>
      </c>
      <c r="AV52" s="91">
        <f t="shared" si="28"/>
        <v>13.99485556811525</v>
      </c>
      <c r="AW52" s="91">
        <f t="shared" si="29"/>
        <v>12.624313505502343</v>
      </c>
      <c r="AX52" s="91">
        <f t="shared" si="30"/>
        <v>12.121323116028199</v>
      </c>
      <c r="AY52" s="91">
        <f t="shared" si="31"/>
        <v>11.584008265575999</v>
      </c>
      <c r="AZ52" s="91">
        <f t="shared" si="32"/>
        <v>10.180939345404957</v>
      </c>
      <c r="BA52" s="91">
        <f t="shared" si="33"/>
        <v>9.6960489888910253</v>
      </c>
      <c r="BB52" s="91">
        <f t="shared" si="34"/>
        <v>10.946790567736791</v>
      </c>
      <c r="BC52" s="91">
        <f t="shared" si="35"/>
        <v>9.7335783693367528</v>
      </c>
      <c r="BD52" s="91">
        <f t="shared" si="36"/>
        <v>9.7156978125251197</v>
      </c>
      <c r="BE52" s="91">
        <f t="shared" si="37"/>
        <v>9.754011424163636</v>
      </c>
      <c r="BF52" s="91">
        <f t="shared" si="38"/>
        <v>9.9273978755692145</v>
      </c>
      <c r="BG52" s="91">
        <f t="shared" si="17"/>
        <v>-4.0674576925460357</v>
      </c>
    </row>
    <row r="53" spans="1:59" x14ac:dyDescent="0.2">
      <c r="A53" s="88" t="s">
        <v>147</v>
      </c>
      <c r="B53" s="85">
        <v>8861123</v>
      </c>
      <c r="C53" s="85">
        <v>11732133</v>
      </c>
      <c r="D53" s="85">
        <v>12361925</v>
      </c>
      <c r="E53" s="85">
        <v>12225584</v>
      </c>
      <c r="F53" s="85">
        <v>9965169</v>
      </c>
      <c r="G53" s="85">
        <v>8146905</v>
      </c>
      <c r="H53" s="85">
        <v>6180769</v>
      </c>
      <c r="I53" s="85">
        <v>6810921</v>
      </c>
      <c r="J53" s="85">
        <v>6879200</v>
      </c>
      <c r="K53" s="85">
        <v>7802593</v>
      </c>
      <c r="L53" s="43">
        <v>8989883.8320000004</v>
      </c>
      <c r="M53" s="91">
        <f t="shared" si="13"/>
        <v>0.70487417128230534</v>
      </c>
      <c r="N53" s="91">
        <f t="shared" si="18"/>
        <v>0.79826480862174032</v>
      </c>
      <c r="O53" s="91">
        <f t="shared" si="19"/>
        <v>0.7387069588609394</v>
      </c>
      <c r="P53" s="91">
        <f t="shared" si="20"/>
        <v>0.65943849619928729</v>
      </c>
      <c r="Q53" s="91">
        <f t="shared" si="21"/>
        <v>0.50921631587479044</v>
      </c>
      <c r="R53" s="91">
        <f t="shared" si="22"/>
        <v>0.3872764468475815</v>
      </c>
      <c r="S53" s="91">
        <f t="shared" si="23"/>
        <v>0.39629845258174923</v>
      </c>
      <c r="T53" s="91">
        <f t="shared" si="24"/>
        <v>0.35587415595047456</v>
      </c>
      <c r="U53" s="91">
        <f t="shared" si="25"/>
        <v>0.31155020864509592</v>
      </c>
      <c r="V53" s="91">
        <f t="shared" si="26"/>
        <v>0.34292291224854327</v>
      </c>
      <c r="W53" s="91">
        <f t="shared" si="26"/>
        <v>0.39657949890210942</v>
      </c>
      <c r="X53" s="42">
        <f t="shared" si="14"/>
        <v>-0.30829467238019592</v>
      </c>
      <c r="Y53" s="85">
        <v>515109</v>
      </c>
      <c r="Z53" s="85">
        <v>676553</v>
      </c>
      <c r="AA53" s="85">
        <v>779564</v>
      </c>
      <c r="AB53" s="85">
        <v>855712</v>
      </c>
      <c r="AC53" s="85">
        <v>782532</v>
      </c>
      <c r="AD53" s="85">
        <v>751848</v>
      </c>
      <c r="AE53" s="85">
        <v>646063</v>
      </c>
      <c r="AF53" s="85">
        <v>678034</v>
      </c>
      <c r="AG53" s="85">
        <v>713149</v>
      </c>
      <c r="AH53" s="85">
        <v>846090</v>
      </c>
      <c r="AI53" s="43">
        <v>955252.95600000001</v>
      </c>
      <c r="AJ53" s="91">
        <f t="shared" si="39"/>
        <v>0.37310519598686631</v>
      </c>
      <c r="AK53" s="91">
        <f t="shared" si="39"/>
        <v>0.43396177000736252</v>
      </c>
      <c r="AL53" s="91">
        <f t="shared" si="39"/>
        <v>0.45827426470008159</v>
      </c>
      <c r="AM53" s="91">
        <f t="shared" si="39"/>
        <v>0.43162590917403743</v>
      </c>
      <c r="AN53" s="91">
        <f t="shared" si="39"/>
        <v>0.37137168035947044</v>
      </c>
      <c r="AO53" s="91">
        <f t="shared" si="39"/>
        <v>0.3481718825123748</v>
      </c>
      <c r="AP53" s="91">
        <f t="shared" si="39"/>
        <v>0.36572148712106889</v>
      </c>
      <c r="AQ53" s="91">
        <f t="shared" si="39"/>
        <v>0.29481581985670469</v>
      </c>
      <c r="AR53" s="91">
        <f t="shared" si="39"/>
        <v>0.27128943652460225</v>
      </c>
      <c r="AS53" s="91">
        <f t="shared" si="39"/>
        <v>0.30482059345145901</v>
      </c>
      <c r="AT53" s="91">
        <f t="shared" si="27"/>
        <v>0.34060765530437109</v>
      </c>
      <c r="AU53" s="42">
        <f t="shared" si="16"/>
        <v>-3.2497540682495218E-2</v>
      </c>
      <c r="AV53" s="91">
        <f t="shared" si="28"/>
        <v>5.8131345203085427</v>
      </c>
      <c r="AW53" s="91">
        <f t="shared" si="29"/>
        <v>5.7666666410958687</v>
      </c>
      <c r="AX53" s="91">
        <f t="shared" si="30"/>
        <v>6.3061699533041988</v>
      </c>
      <c r="AY53" s="91">
        <f t="shared" si="31"/>
        <v>6.9993547956482081</v>
      </c>
      <c r="AZ53" s="91">
        <f t="shared" si="32"/>
        <v>7.8526716405913435</v>
      </c>
      <c r="BA53" s="91">
        <f t="shared" si="33"/>
        <v>9.2286334503716443</v>
      </c>
      <c r="BB53" s="91">
        <f t="shared" si="34"/>
        <v>10.452793171852887</v>
      </c>
      <c r="BC53" s="91">
        <f t="shared" si="35"/>
        <v>9.9551000518138455</v>
      </c>
      <c r="BD53" s="91">
        <f t="shared" si="36"/>
        <v>10.366743225956506</v>
      </c>
      <c r="BE53" s="91">
        <f t="shared" si="37"/>
        <v>10.843702856217158</v>
      </c>
      <c r="BF53" s="91">
        <f t="shared" si="38"/>
        <v>10.625865404397363</v>
      </c>
      <c r="BG53" s="91">
        <f t="shared" si="17"/>
        <v>4.8127308840888201</v>
      </c>
    </row>
    <row r="54" spans="1:59" x14ac:dyDescent="0.2">
      <c r="A54" s="88" t="s">
        <v>148</v>
      </c>
      <c r="B54" s="85">
        <v>2303696</v>
      </c>
      <c r="C54" s="85">
        <v>2551443</v>
      </c>
      <c r="D54" s="85">
        <v>2758715</v>
      </c>
      <c r="E54" s="85">
        <v>2982324</v>
      </c>
      <c r="F54" s="85">
        <v>2806364</v>
      </c>
      <c r="G54" s="85">
        <v>2546948</v>
      </c>
      <c r="H54" s="85">
        <v>1913462</v>
      </c>
      <c r="I54" s="85">
        <v>2162256</v>
      </c>
      <c r="J54" s="85">
        <v>2372957</v>
      </c>
      <c r="K54" s="85">
        <v>2483899</v>
      </c>
      <c r="L54" s="43">
        <v>2886030.29</v>
      </c>
      <c r="M54" s="91">
        <f t="shared" si="13"/>
        <v>0.18325169494728397</v>
      </c>
      <c r="N54" s="91">
        <f t="shared" si="18"/>
        <v>0.17360246070380203</v>
      </c>
      <c r="O54" s="91">
        <f t="shared" si="19"/>
        <v>0.16485150718954017</v>
      </c>
      <c r="P54" s="91">
        <f t="shared" si="20"/>
        <v>0.16086423795697966</v>
      </c>
      <c r="Q54" s="91">
        <f t="shared" si="21"/>
        <v>0.14340412461480986</v>
      </c>
      <c r="R54" s="91">
        <f t="shared" si="22"/>
        <v>0.1210733366530669</v>
      </c>
      <c r="S54" s="91">
        <f t="shared" si="23"/>
        <v>0.12268732736557199</v>
      </c>
      <c r="T54" s="91">
        <f t="shared" si="24"/>
        <v>0.11297899784021122</v>
      </c>
      <c r="U54" s="91">
        <f t="shared" si="25"/>
        <v>0.1074682010198629</v>
      </c>
      <c r="V54" s="91">
        <f t="shared" si="26"/>
        <v>0.10916702675780274</v>
      </c>
      <c r="W54" s="91">
        <f t="shared" si="26"/>
        <v>0.12731426430121967</v>
      </c>
      <c r="X54" s="42">
        <f t="shared" si="14"/>
        <v>-5.5937430646064296E-2</v>
      </c>
      <c r="Y54" s="85">
        <v>174008</v>
      </c>
      <c r="Z54" s="85">
        <v>197861</v>
      </c>
      <c r="AA54" s="85">
        <v>252667</v>
      </c>
      <c r="AB54" s="85">
        <v>276339</v>
      </c>
      <c r="AC54" s="85">
        <v>267633</v>
      </c>
      <c r="AD54" s="85">
        <v>279947</v>
      </c>
      <c r="AE54" s="85">
        <v>209847</v>
      </c>
      <c r="AF54" s="85">
        <v>222122</v>
      </c>
      <c r="AG54" s="85">
        <v>246102</v>
      </c>
      <c r="AH54" s="85">
        <v>268026</v>
      </c>
      <c r="AI54" s="43">
        <v>295932.75400000002</v>
      </c>
      <c r="AJ54" s="91">
        <f t="shared" si="39"/>
        <v>0.12603796272882561</v>
      </c>
      <c r="AK54" s="91">
        <f t="shared" si="39"/>
        <v>0.12691409213384133</v>
      </c>
      <c r="AL54" s="91">
        <f t="shared" si="39"/>
        <v>0.14853274861201327</v>
      </c>
      <c r="AM54" s="91">
        <f t="shared" si="39"/>
        <v>0.13938693405636982</v>
      </c>
      <c r="AN54" s="91">
        <f t="shared" si="39"/>
        <v>0.12701246329817331</v>
      </c>
      <c r="AO54" s="91">
        <f t="shared" si="39"/>
        <v>0.12964013203957686</v>
      </c>
      <c r="AP54" s="91">
        <f t="shared" si="39"/>
        <v>0.11878958694104901</v>
      </c>
      <c r="AQ54" s="91">
        <f t="shared" si="39"/>
        <v>9.6580819749763222E-2</v>
      </c>
      <c r="AR54" s="91">
        <f t="shared" si="39"/>
        <v>9.3619808634068991E-2</v>
      </c>
      <c r="AS54" s="91">
        <f t="shared" si="39"/>
        <v>9.6561647555721913E-2</v>
      </c>
      <c r="AT54" s="91">
        <f t="shared" si="27"/>
        <v>0.10551860722816256</v>
      </c>
      <c r="AU54" s="42">
        <f t="shared" si="16"/>
        <v>-2.0519355500663056E-2</v>
      </c>
      <c r="AV54" s="91">
        <f t="shared" si="28"/>
        <v>7.5534271883095681</v>
      </c>
      <c r="AW54" s="91">
        <f t="shared" si="29"/>
        <v>7.7548665598251656</v>
      </c>
      <c r="AX54" s="91">
        <f t="shared" si="30"/>
        <v>9.1588656312812304</v>
      </c>
      <c r="AY54" s="91">
        <f t="shared" si="31"/>
        <v>9.2658946512853735</v>
      </c>
      <c r="AZ54" s="91">
        <f t="shared" si="32"/>
        <v>9.5366459946036937</v>
      </c>
      <c r="BA54" s="91">
        <f t="shared" si="33"/>
        <v>10.991469005256487</v>
      </c>
      <c r="BB54" s="91">
        <f t="shared" si="34"/>
        <v>10.966875746683238</v>
      </c>
      <c r="BC54" s="91">
        <f t="shared" si="35"/>
        <v>10.272696664964741</v>
      </c>
      <c r="BD54" s="91">
        <f t="shared" si="36"/>
        <v>10.371110812374603</v>
      </c>
      <c r="BE54" s="91">
        <f t="shared" si="37"/>
        <v>10.790535363958035</v>
      </c>
      <c r="BF54" s="91">
        <f t="shared" si="38"/>
        <v>10.253972559657369</v>
      </c>
      <c r="BG54" s="91">
        <f t="shared" si="17"/>
        <v>2.7005453713478005</v>
      </c>
    </row>
    <row r="55" spans="1:59" x14ac:dyDescent="0.2">
      <c r="A55" s="88" t="s">
        <v>149</v>
      </c>
      <c r="B55" s="85">
        <v>2839071</v>
      </c>
      <c r="C55" s="85">
        <v>5631566</v>
      </c>
      <c r="D55" s="85">
        <v>6157922</v>
      </c>
      <c r="E55" s="85">
        <v>6513384</v>
      </c>
      <c r="F55" s="85">
        <v>7294619</v>
      </c>
      <c r="G55" s="85">
        <v>10797226</v>
      </c>
      <c r="H55" s="85">
        <v>3806178</v>
      </c>
      <c r="I55" s="85">
        <v>7314571</v>
      </c>
      <c r="J55" s="85">
        <v>8999963</v>
      </c>
      <c r="K55" s="85">
        <v>8580288</v>
      </c>
      <c r="L55" s="43">
        <v>7283542.9069999997</v>
      </c>
      <c r="M55" s="91">
        <f t="shared" si="13"/>
        <v>0.22583907461126831</v>
      </c>
      <c r="N55" s="91">
        <f t="shared" si="18"/>
        <v>0.38317678083181456</v>
      </c>
      <c r="O55" s="91">
        <f t="shared" si="19"/>
        <v>0.36797665683320951</v>
      </c>
      <c r="P55" s="91">
        <f t="shared" si="20"/>
        <v>0.35132686914003447</v>
      </c>
      <c r="Q55" s="91">
        <f t="shared" si="21"/>
        <v>0.3727522345973508</v>
      </c>
      <c r="R55" s="91">
        <f t="shared" si="22"/>
        <v>0.51326378803856498</v>
      </c>
      <c r="S55" s="91">
        <f t="shared" si="23"/>
        <v>0.24404446301919666</v>
      </c>
      <c r="T55" s="91">
        <f t="shared" si="24"/>
        <v>0.38219012975848909</v>
      </c>
      <c r="U55" s="91">
        <f t="shared" si="25"/>
        <v>0.40759686452612853</v>
      </c>
      <c r="V55" s="91">
        <f t="shared" si="26"/>
        <v>0.37710250283351043</v>
      </c>
      <c r="W55" s="91">
        <f t="shared" si="26"/>
        <v>0.32130602021889099</v>
      </c>
      <c r="X55" s="42">
        <f t="shared" si="14"/>
        <v>9.5466945607622672E-2</v>
      </c>
      <c r="Y55" s="85">
        <v>87748</v>
      </c>
      <c r="Z55" s="85">
        <v>162852</v>
      </c>
      <c r="AA55" s="85">
        <v>284155</v>
      </c>
      <c r="AB55" s="85">
        <v>168631</v>
      </c>
      <c r="AC55" s="85">
        <v>251798</v>
      </c>
      <c r="AD55" s="85">
        <v>286451</v>
      </c>
      <c r="AE55" s="85">
        <v>122187</v>
      </c>
      <c r="AF55" s="85">
        <v>325146</v>
      </c>
      <c r="AG55" s="85">
        <v>340495</v>
      </c>
      <c r="AH55" s="85">
        <v>229012</v>
      </c>
      <c r="AI55" s="43">
        <v>212753.80900000001</v>
      </c>
      <c r="AJ55" s="91">
        <f t="shared" si="39"/>
        <v>6.355787753165941E-2</v>
      </c>
      <c r="AK55" s="91">
        <f t="shared" si="39"/>
        <v>0.10445824964081012</v>
      </c>
      <c r="AL55" s="91">
        <f t="shared" si="39"/>
        <v>0.16704327506895095</v>
      </c>
      <c r="AM55" s="91">
        <f t="shared" si="39"/>
        <v>8.5058417656790022E-2</v>
      </c>
      <c r="AN55" s="91">
        <f t="shared" si="39"/>
        <v>0.11949753667729107</v>
      </c>
      <c r="AO55" s="91">
        <f t="shared" si="39"/>
        <v>0.13265205722107695</v>
      </c>
      <c r="AP55" s="91">
        <f t="shared" si="39"/>
        <v>6.9167265958369459E-2</v>
      </c>
      <c r="AQ55" s="91">
        <f t="shared" si="39"/>
        <v>0.14137666335777868</v>
      </c>
      <c r="AR55" s="91">
        <f t="shared" si="39"/>
        <v>0.12952790607494991</v>
      </c>
      <c r="AS55" s="91">
        <f t="shared" si="39"/>
        <v>8.2506085342582386E-2</v>
      </c>
      <c r="AT55" s="91">
        <f t="shared" si="27"/>
        <v>7.5860090864313431E-2</v>
      </c>
      <c r="AU55" s="42">
        <f t="shared" si="16"/>
        <v>1.2302213332654022E-2</v>
      </c>
      <c r="AV55" s="91">
        <f t="shared" si="28"/>
        <v>3.0907293266001448</v>
      </c>
      <c r="AW55" s="91">
        <f t="shared" si="29"/>
        <v>2.8917711343523274</v>
      </c>
      <c r="AX55" s="91">
        <f t="shared" si="30"/>
        <v>4.6144624761404902</v>
      </c>
      <c r="AY55" s="91">
        <f t="shared" si="31"/>
        <v>2.5889921429475065</v>
      </c>
      <c r="AZ55" s="91">
        <f t="shared" si="32"/>
        <v>3.4518320970567484</v>
      </c>
      <c r="BA55" s="91">
        <f t="shared" si="33"/>
        <v>2.6530055034506086</v>
      </c>
      <c r="BB55" s="91">
        <f t="shared" si="34"/>
        <v>3.2102282131839339</v>
      </c>
      <c r="BC55" s="91">
        <f t="shared" si="35"/>
        <v>4.4451820892845255</v>
      </c>
      <c r="BD55" s="91">
        <f t="shared" si="36"/>
        <v>3.7832933313170289</v>
      </c>
      <c r="BE55" s="91">
        <f t="shared" si="37"/>
        <v>2.6690479387172084</v>
      </c>
      <c r="BF55" s="91">
        <f t="shared" si="38"/>
        <v>2.9210208783904954</v>
      </c>
      <c r="BG55" s="91">
        <f t="shared" si="17"/>
        <v>-0.16970844820964937</v>
      </c>
    </row>
    <row r="56" spans="1:59" x14ac:dyDescent="0.2">
      <c r="A56" s="88" t="s">
        <v>150</v>
      </c>
      <c r="B56" s="85">
        <v>7389585</v>
      </c>
      <c r="C56" s="85">
        <v>16766001</v>
      </c>
      <c r="D56" s="85">
        <v>16462389</v>
      </c>
      <c r="E56" s="85">
        <v>22370042</v>
      </c>
      <c r="F56" s="85">
        <v>18512616</v>
      </c>
      <c r="G56" s="85">
        <v>21742687</v>
      </c>
      <c r="H56" s="85">
        <v>8665168</v>
      </c>
      <c r="I56" s="85">
        <v>14392830</v>
      </c>
      <c r="J56" s="85">
        <v>19794937</v>
      </c>
      <c r="K56" s="85">
        <v>20873218</v>
      </c>
      <c r="L56" s="43">
        <v>18106668.046</v>
      </c>
      <c r="M56" s="91">
        <f t="shared" si="13"/>
        <v>0.58781800038157184</v>
      </c>
      <c r="N56" s="91">
        <f t="shared" si="18"/>
        <v>1.1407736836615223</v>
      </c>
      <c r="O56" s="91">
        <f t="shared" si="19"/>
        <v>0.98373686248507264</v>
      </c>
      <c r="P56" s="91">
        <f t="shared" si="20"/>
        <v>1.2066226739266521</v>
      </c>
      <c r="Q56" s="91">
        <f t="shared" si="21"/>
        <v>0.94598758101590641</v>
      </c>
      <c r="R56" s="91">
        <f t="shared" si="22"/>
        <v>1.0335741691205558</v>
      </c>
      <c r="S56" s="91">
        <f t="shared" si="23"/>
        <v>0.55559310981544374</v>
      </c>
      <c r="T56" s="91">
        <f t="shared" si="24"/>
        <v>0.7520328349115587</v>
      </c>
      <c r="U56" s="91">
        <f t="shared" si="25"/>
        <v>0.89648749163660446</v>
      </c>
      <c r="V56" s="91">
        <f t="shared" si="26"/>
        <v>0.91737512190610415</v>
      </c>
      <c r="W56" s="91">
        <f t="shared" si="26"/>
        <v>0.79875707791788042</v>
      </c>
      <c r="X56" s="42">
        <f t="shared" si="14"/>
        <v>0.21093907753630858</v>
      </c>
      <c r="Y56" s="85">
        <v>958377</v>
      </c>
      <c r="Z56" s="85">
        <v>1991060</v>
      </c>
      <c r="AA56" s="85">
        <v>2074517</v>
      </c>
      <c r="AB56" s="85">
        <v>1917802</v>
      </c>
      <c r="AC56" s="85">
        <v>1901638</v>
      </c>
      <c r="AD56" s="85">
        <v>2288061</v>
      </c>
      <c r="AE56" s="85">
        <v>818427</v>
      </c>
      <c r="AF56" s="85">
        <v>1456759</v>
      </c>
      <c r="AG56" s="85">
        <v>1730833</v>
      </c>
      <c r="AH56" s="85">
        <v>1476341</v>
      </c>
      <c r="AI56" s="43">
        <v>1582490.4790000001</v>
      </c>
      <c r="AJ56" s="91">
        <f t="shared" si="39"/>
        <v>0.69417431730819101</v>
      </c>
      <c r="AK56" s="91">
        <f t="shared" si="39"/>
        <v>1.2771267318168114</v>
      </c>
      <c r="AL56" s="91">
        <f t="shared" si="39"/>
        <v>1.2195249559790076</v>
      </c>
      <c r="AM56" s="91">
        <f t="shared" si="39"/>
        <v>0.96735003349934012</v>
      </c>
      <c r="AN56" s="91">
        <f t="shared" si="39"/>
        <v>0.90247363621605592</v>
      </c>
      <c r="AO56" s="91">
        <f t="shared" si="39"/>
        <v>1.0595738841802422</v>
      </c>
      <c r="AP56" s="91">
        <f t="shared" si="39"/>
        <v>0.46329280509800908</v>
      </c>
      <c r="AQ56" s="91">
        <f t="shared" si="39"/>
        <v>0.63341307208581465</v>
      </c>
      <c r="AR56" s="91">
        <f t="shared" si="39"/>
        <v>0.65842721407193572</v>
      </c>
      <c r="AS56" s="91">
        <f t="shared" si="39"/>
        <v>0.53188093436480799</v>
      </c>
      <c r="AT56" s="91">
        <f t="shared" si="27"/>
        <v>0.56425721397472561</v>
      </c>
      <c r="AU56" s="42">
        <f t="shared" si="16"/>
        <v>-0.1299171033334654</v>
      </c>
      <c r="AV56" s="91">
        <f t="shared" si="28"/>
        <v>12.969293945465138</v>
      </c>
      <c r="AW56" s="91">
        <f t="shared" si="29"/>
        <v>11.875580825743718</v>
      </c>
      <c r="AX56" s="91">
        <f t="shared" si="30"/>
        <v>12.601554974797399</v>
      </c>
      <c r="AY56" s="91">
        <f t="shared" si="31"/>
        <v>8.5730818028862004</v>
      </c>
      <c r="AZ56" s="91">
        <f t="shared" si="32"/>
        <v>10.272119294215361</v>
      </c>
      <c r="BA56" s="91">
        <f t="shared" si="33"/>
        <v>10.523358957427847</v>
      </c>
      <c r="BB56" s="91">
        <f t="shared" si="34"/>
        <v>9.4450217237565379</v>
      </c>
      <c r="BC56" s="91">
        <f t="shared" si="35"/>
        <v>10.121421568933977</v>
      </c>
      <c r="BD56" s="91">
        <f t="shared" si="36"/>
        <v>8.7438166638267152</v>
      </c>
      <c r="BE56" s="91">
        <f t="shared" si="37"/>
        <v>7.0728959952413657</v>
      </c>
      <c r="BF56" s="91">
        <f t="shared" si="38"/>
        <v>8.7398215672794244</v>
      </c>
      <c r="BG56" s="91">
        <f t="shared" si="17"/>
        <v>-4.2294723781857133</v>
      </c>
    </row>
    <row r="57" spans="1:59" x14ac:dyDescent="0.2">
      <c r="A57" s="88" t="s">
        <v>151</v>
      </c>
      <c r="B57" s="85">
        <v>6922276</v>
      </c>
      <c r="C57" s="85">
        <v>9269904</v>
      </c>
      <c r="D57" s="85">
        <v>11565451</v>
      </c>
      <c r="E57" s="85">
        <v>14530259</v>
      </c>
      <c r="F57" s="85">
        <v>13442753</v>
      </c>
      <c r="G57" s="85">
        <v>13077035</v>
      </c>
      <c r="H57" s="85">
        <v>8302397</v>
      </c>
      <c r="I57" s="85">
        <v>10482373</v>
      </c>
      <c r="J57" s="85">
        <v>11532573</v>
      </c>
      <c r="K57" s="85">
        <v>10872613</v>
      </c>
      <c r="L57" s="43">
        <v>10403747.336999999</v>
      </c>
      <c r="M57" s="91">
        <f t="shared" si="13"/>
        <v>0.55064505468295522</v>
      </c>
      <c r="N57" s="91">
        <f t="shared" si="18"/>
        <v>0.63073254816510382</v>
      </c>
      <c r="O57" s="91">
        <f t="shared" si="19"/>
        <v>0.69111235799159187</v>
      </c>
      <c r="P57" s="91">
        <f t="shared" si="20"/>
        <v>0.78375087393339737</v>
      </c>
      <c r="Q57" s="91">
        <f t="shared" si="21"/>
        <v>0.6869195251856528</v>
      </c>
      <c r="R57" s="91">
        <f t="shared" si="22"/>
        <v>0.6216382356369029</v>
      </c>
      <c r="S57" s="91">
        <f t="shared" si="23"/>
        <v>0.53233296436403899</v>
      </c>
      <c r="T57" s="91">
        <f t="shared" si="24"/>
        <v>0.54770942780470411</v>
      </c>
      <c r="U57" s="91">
        <f t="shared" si="25"/>
        <v>0.52229554662821254</v>
      </c>
      <c r="V57" s="91">
        <f t="shared" si="26"/>
        <v>0.47784987807404167</v>
      </c>
      <c r="W57" s="91">
        <f t="shared" si="26"/>
        <v>0.45895063637254074</v>
      </c>
      <c r="X57" s="42">
        <f t="shared" si="14"/>
        <v>-9.1694418310414472E-2</v>
      </c>
      <c r="Y57" s="85">
        <v>114167</v>
      </c>
      <c r="Z57" s="85">
        <v>133583</v>
      </c>
      <c r="AA57" s="85">
        <v>171641</v>
      </c>
      <c r="AB57" s="85">
        <v>270370</v>
      </c>
      <c r="AC57" s="85">
        <v>327093</v>
      </c>
      <c r="AD57" s="85">
        <v>349273</v>
      </c>
      <c r="AE57" s="85">
        <v>214666</v>
      </c>
      <c r="AF57" s="85">
        <v>284546</v>
      </c>
      <c r="AG57" s="85">
        <v>370318</v>
      </c>
      <c r="AH57" s="85">
        <v>486523</v>
      </c>
      <c r="AI57" s="43">
        <v>288421.26199999999</v>
      </c>
      <c r="AJ57" s="91">
        <f t="shared" si="39"/>
        <v>8.2693761728551751E-2</v>
      </c>
      <c r="AK57" s="91">
        <f t="shared" si="39"/>
        <v>8.5684218565128686E-2</v>
      </c>
      <c r="AL57" s="91">
        <f t="shared" si="39"/>
        <v>0.10090082798511309</v>
      </c>
      <c r="AM57" s="91">
        <f t="shared" si="39"/>
        <v>0.13637613713887908</v>
      </c>
      <c r="AN57" s="91">
        <f t="shared" si="39"/>
        <v>0.15523081106436576</v>
      </c>
      <c r="AO57" s="91">
        <f t="shared" si="39"/>
        <v>0.16174417956920106</v>
      </c>
      <c r="AP57" s="91">
        <f t="shared" si="39"/>
        <v>0.12151751261770349</v>
      </c>
      <c r="AQ57" s="91">
        <f t="shared" si="39"/>
        <v>0.12372338596139117</v>
      </c>
      <c r="AR57" s="91">
        <f t="shared" si="39"/>
        <v>0.14087289129609334</v>
      </c>
      <c r="AS57" s="91">
        <f t="shared" si="39"/>
        <v>0.17527949696578873</v>
      </c>
      <c r="AT57" s="91">
        <f t="shared" si="27"/>
        <v>0.10284028871379666</v>
      </c>
      <c r="AU57" s="42">
        <f t="shared" si="16"/>
        <v>2.0146526985244911E-2</v>
      </c>
      <c r="AV57" s="91">
        <f t="shared" si="28"/>
        <v>1.6492696910669267</v>
      </c>
      <c r="AW57" s="91">
        <f t="shared" si="29"/>
        <v>1.4410397346078234</v>
      </c>
      <c r="AX57" s="91">
        <f t="shared" si="30"/>
        <v>1.4840839323948543</v>
      </c>
      <c r="AY57" s="91">
        <f t="shared" si="31"/>
        <v>1.8607376509943836</v>
      </c>
      <c r="AZ57" s="91">
        <f t="shared" si="32"/>
        <v>2.4332292648685874</v>
      </c>
      <c r="BA57" s="91">
        <f t="shared" si="33"/>
        <v>2.670888316808818</v>
      </c>
      <c r="BB57" s="91">
        <f t="shared" si="34"/>
        <v>2.5855906432804887</v>
      </c>
      <c r="BC57" s="91">
        <f t="shared" si="35"/>
        <v>2.7145189357409816</v>
      </c>
      <c r="BD57" s="91">
        <f t="shared" si="36"/>
        <v>3.2110613997414106</v>
      </c>
      <c r="BE57" s="91">
        <f t="shared" si="37"/>
        <v>4.4747568960653714</v>
      </c>
      <c r="BF57" s="91">
        <f t="shared" si="38"/>
        <v>2.7722824541716378</v>
      </c>
      <c r="BG57" s="91">
        <f t="shared" si="17"/>
        <v>1.1230127631047111</v>
      </c>
    </row>
    <row r="58" spans="1:59" x14ac:dyDescent="0.2">
      <c r="A58" s="88" t="s">
        <v>152</v>
      </c>
      <c r="B58" s="85">
        <v>1785396</v>
      </c>
      <c r="C58" s="85">
        <v>2547500</v>
      </c>
      <c r="D58" s="85">
        <v>4166061</v>
      </c>
      <c r="E58" s="85">
        <v>8167828</v>
      </c>
      <c r="F58" s="85">
        <v>7787940</v>
      </c>
      <c r="G58" s="85">
        <v>6879687</v>
      </c>
      <c r="H58" s="85">
        <v>3780796</v>
      </c>
      <c r="I58" s="85">
        <v>5087035</v>
      </c>
      <c r="J58" s="85">
        <v>6770482</v>
      </c>
      <c r="K58" s="85">
        <v>5816425</v>
      </c>
      <c r="L58" s="43">
        <v>6231941.2259999998</v>
      </c>
      <c r="M58" s="91">
        <f t="shared" si="13"/>
        <v>0.14202257726371056</v>
      </c>
      <c r="N58" s="91">
        <f t="shared" si="18"/>
        <v>0.17333417546186045</v>
      </c>
      <c r="O58" s="91">
        <f t="shared" si="19"/>
        <v>0.24894975917902465</v>
      </c>
      <c r="P58" s="91">
        <f t="shared" si="20"/>
        <v>0.44056629225519472</v>
      </c>
      <c r="Q58" s="91">
        <f t="shared" si="21"/>
        <v>0.39796074858880115</v>
      </c>
      <c r="R58" s="91">
        <f t="shared" si="22"/>
        <v>0.32703716770767516</v>
      </c>
      <c r="S58" s="91">
        <f t="shared" si="23"/>
        <v>0.24241702032987594</v>
      </c>
      <c r="T58" s="91">
        <f t="shared" si="24"/>
        <v>0.26580021804914816</v>
      </c>
      <c r="U58" s="91">
        <f t="shared" si="25"/>
        <v>0.30662650885682435</v>
      </c>
      <c r="V58" s="91">
        <f t="shared" si="26"/>
        <v>0.25563109595428513</v>
      </c>
      <c r="W58" s="91">
        <f t="shared" si="26"/>
        <v>0.27491569132374938</v>
      </c>
      <c r="X58" s="42">
        <f t="shared" si="14"/>
        <v>0.13289311406003881</v>
      </c>
      <c r="Y58" s="85">
        <v>111377</v>
      </c>
      <c r="Z58" s="85">
        <v>152491</v>
      </c>
      <c r="AA58" s="85">
        <v>186932</v>
      </c>
      <c r="AB58" s="85">
        <v>286661</v>
      </c>
      <c r="AC58" s="85">
        <v>530529</v>
      </c>
      <c r="AD58" s="85">
        <v>337713</v>
      </c>
      <c r="AE58" s="85">
        <v>272430</v>
      </c>
      <c r="AF58" s="85">
        <v>343058</v>
      </c>
      <c r="AG58" s="85">
        <v>1134912</v>
      </c>
      <c r="AH58" s="85">
        <v>971875</v>
      </c>
      <c r="AI58" s="43">
        <v>644641.66599999997</v>
      </c>
      <c r="AJ58" s="91">
        <f t="shared" si="39"/>
        <v>8.0672901101377009E-2</v>
      </c>
      <c r="AK58" s="91">
        <f t="shared" si="39"/>
        <v>9.7812387603325571E-2</v>
      </c>
      <c r="AL58" s="91">
        <f t="shared" si="39"/>
        <v>0.10988979076626888</v>
      </c>
      <c r="AM58" s="91">
        <f t="shared" si="39"/>
        <v>0.14459340847123653</v>
      </c>
      <c r="AN58" s="91">
        <f t="shared" si="39"/>
        <v>0.25177685539943351</v>
      </c>
      <c r="AO58" s="91">
        <f t="shared" si="39"/>
        <v>0.15639088081487432</v>
      </c>
      <c r="AP58" s="91">
        <f t="shared" si="39"/>
        <v>0.15421639180140762</v>
      </c>
      <c r="AQ58" s="91">
        <f t="shared" si="39"/>
        <v>0.14916497628201741</v>
      </c>
      <c r="AR58" s="91">
        <f t="shared" si="39"/>
        <v>0.43173255096061192</v>
      </c>
      <c r="AS58" s="91">
        <f t="shared" si="39"/>
        <v>0.35013711810875525</v>
      </c>
      <c r="AT58" s="91">
        <f t="shared" si="27"/>
        <v>0.22985522838598105</v>
      </c>
      <c r="AU58" s="42">
        <f t="shared" si="16"/>
        <v>0.14918232728460404</v>
      </c>
      <c r="AV58" s="91">
        <f t="shared" si="28"/>
        <v>6.2382239010281193</v>
      </c>
      <c r="AW58" s="91">
        <f t="shared" si="29"/>
        <v>5.9859077526987239</v>
      </c>
      <c r="AX58" s="91">
        <f t="shared" si="30"/>
        <v>4.4870202332611067</v>
      </c>
      <c r="AY58" s="91">
        <f t="shared" si="31"/>
        <v>3.5096356093688552</v>
      </c>
      <c r="AZ58" s="91">
        <f t="shared" si="32"/>
        <v>6.8121865345649821</v>
      </c>
      <c r="BA58" s="91">
        <f t="shared" si="33"/>
        <v>4.9088425098409267</v>
      </c>
      <c r="BB58" s="91">
        <f t="shared" si="34"/>
        <v>7.2056254820413477</v>
      </c>
      <c r="BC58" s="91">
        <f t="shared" si="35"/>
        <v>6.7437711751540927</v>
      </c>
      <c r="BD58" s="91">
        <f t="shared" si="36"/>
        <v>16.762647031629356</v>
      </c>
      <c r="BE58" s="91">
        <f t="shared" si="37"/>
        <v>16.709146941635112</v>
      </c>
      <c r="BF58" s="91">
        <f t="shared" si="38"/>
        <v>10.344155097460158</v>
      </c>
      <c r="BG58" s="91">
        <f t="shared" si="17"/>
        <v>4.1059311964320386</v>
      </c>
    </row>
    <row r="59" spans="1:59" x14ac:dyDescent="0.2">
      <c r="A59" s="88" t="s">
        <v>153</v>
      </c>
      <c r="B59" s="85">
        <v>1092045</v>
      </c>
      <c r="C59" s="85">
        <v>1853477</v>
      </c>
      <c r="D59" s="85">
        <v>2123138</v>
      </c>
      <c r="E59" s="85">
        <v>3216144</v>
      </c>
      <c r="F59" s="85">
        <v>4727249</v>
      </c>
      <c r="G59" s="85">
        <v>3406760</v>
      </c>
      <c r="H59" s="85">
        <v>1613922</v>
      </c>
      <c r="I59" s="85">
        <v>2946258</v>
      </c>
      <c r="J59" s="85">
        <v>3604580</v>
      </c>
      <c r="K59" s="85">
        <v>2884676</v>
      </c>
      <c r="L59" s="43">
        <v>2331075.548</v>
      </c>
      <c r="M59" s="91">
        <f t="shared" si="13"/>
        <v>8.6868708895924948E-2</v>
      </c>
      <c r="N59" s="91">
        <f t="shared" si="18"/>
        <v>0.12611223063101973</v>
      </c>
      <c r="O59" s="91">
        <f t="shared" si="19"/>
        <v>0.1268715685641271</v>
      </c>
      <c r="P59" s="91">
        <f t="shared" si="20"/>
        <v>0.17347630697399491</v>
      </c>
      <c r="Q59" s="91">
        <f t="shared" si="21"/>
        <v>0.24156061176712479</v>
      </c>
      <c r="R59" s="91">
        <f t="shared" si="22"/>
        <v>0.16194590560003666</v>
      </c>
      <c r="S59" s="91">
        <f t="shared" si="23"/>
        <v>0.10348142620888144</v>
      </c>
      <c r="T59" s="91">
        <f t="shared" si="24"/>
        <v>0.15394350910285601</v>
      </c>
      <c r="U59" s="91">
        <f t="shared" si="25"/>
        <v>0.16324683845184612</v>
      </c>
      <c r="V59" s="91">
        <f t="shared" si="26"/>
        <v>0.12678112196977065</v>
      </c>
      <c r="W59" s="91">
        <f t="shared" si="26"/>
        <v>0.10283300540971886</v>
      </c>
      <c r="X59" s="42">
        <f t="shared" si="14"/>
        <v>1.5964296513793913E-2</v>
      </c>
      <c r="Y59" s="85">
        <v>276</v>
      </c>
      <c r="Z59" s="85">
        <v>1995</v>
      </c>
      <c r="AA59" s="85">
        <v>3771</v>
      </c>
      <c r="AB59" s="85">
        <v>6449</v>
      </c>
      <c r="AC59" s="85">
        <v>11344</v>
      </c>
      <c r="AD59" s="85">
        <v>11257</v>
      </c>
      <c r="AE59" s="85">
        <v>6617</v>
      </c>
      <c r="AF59" s="85">
        <v>11028</v>
      </c>
      <c r="AG59" s="85">
        <v>16958</v>
      </c>
      <c r="AH59" s="85">
        <v>18686</v>
      </c>
      <c r="AI59" s="43">
        <v>14243.902</v>
      </c>
      <c r="AJ59" s="91">
        <f t="shared" si="39"/>
        <v>1.9991309430115783E-4</v>
      </c>
      <c r="AK59" s="91">
        <f t="shared" si="39"/>
        <v>1.2796539682252363E-3</v>
      </c>
      <c r="AL59" s="91">
        <f t="shared" si="39"/>
        <v>2.2168189554469006E-3</v>
      </c>
      <c r="AM59" s="91">
        <f t="shared" si="39"/>
        <v>3.2529115967327407E-3</v>
      </c>
      <c r="AN59" s="91">
        <f t="shared" si="39"/>
        <v>5.3836013632641636E-3</v>
      </c>
      <c r="AO59" s="91">
        <f t="shared" si="39"/>
        <v>5.2129830516830572E-3</v>
      </c>
      <c r="AP59" s="91">
        <f t="shared" si="39"/>
        <v>3.7457323516129431E-3</v>
      </c>
      <c r="AQ59" s="91">
        <f t="shared" si="39"/>
        <v>4.7950823430384605E-3</v>
      </c>
      <c r="AR59" s="91">
        <f t="shared" si="39"/>
        <v>6.4510028964272622E-3</v>
      </c>
      <c r="AS59" s="91">
        <f t="shared" si="39"/>
        <v>6.731999679979628E-3</v>
      </c>
      <c r="AT59" s="91">
        <f t="shared" si="27"/>
        <v>5.0788453803070378E-3</v>
      </c>
      <c r="AU59" s="42">
        <f t="shared" si="16"/>
        <v>4.8789322860058803E-3</v>
      </c>
      <c r="AV59" s="91">
        <f t="shared" si="28"/>
        <v>2.527368377676744E-2</v>
      </c>
      <c r="AW59" s="91">
        <f t="shared" si="29"/>
        <v>0.10763554120175216</v>
      </c>
      <c r="AX59" s="91">
        <f t="shared" si="30"/>
        <v>0.17761445558414007</v>
      </c>
      <c r="AY59" s="91">
        <f t="shared" si="31"/>
        <v>0.2005196284743469</v>
      </c>
      <c r="AZ59" s="91">
        <f t="shared" si="32"/>
        <v>0.239970435236223</v>
      </c>
      <c r="BA59" s="91">
        <f t="shared" si="33"/>
        <v>0.33043126020030761</v>
      </c>
      <c r="BB59" s="91">
        <f t="shared" si="34"/>
        <v>0.40999503073878413</v>
      </c>
      <c r="BC59" s="91">
        <f t="shared" si="35"/>
        <v>0.37430530523803413</v>
      </c>
      <c r="BD59" s="91">
        <f t="shared" si="36"/>
        <v>0.4704570296678115</v>
      </c>
      <c r="BE59" s="91">
        <f t="shared" si="37"/>
        <v>0.64776772157427731</v>
      </c>
      <c r="BF59" s="91">
        <f t="shared" si="38"/>
        <v>0.61104420284537264</v>
      </c>
      <c r="BG59" s="91">
        <f t="shared" si="17"/>
        <v>0.58577051906860522</v>
      </c>
    </row>
    <row r="60" spans="1:59" x14ac:dyDescent="0.2">
      <c r="A60" s="88" t="s">
        <v>154</v>
      </c>
      <c r="B60" s="85">
        <v>188384</v>
      </c>
      <c r="C60" s="85">
        <v>433624</v>
      </c>
      <c r="D60" s="85">
        <v>333986</v>
      </c>
      <c r="E60" s="85">
        <v>435478</v>
      </c>
      <c r="F60" s="85">
        <v>553292</v>
      </c>
      <c r="G60" s="85">
        <v>762105</v>
      </c>
      <c r="H60" s="85">
        <v>481018</v>
      </c>
      <c r="I60" s="85">
        <v>760468</v>
      </c>
      <c r="J60" s="85">
        <v>978561</v>
      </c>
      <c r="K60" s="85">
        <v>833543</v>
      </c>
      <c r="L60" s="43">
        <v>853456.76500000001</v>
      </c>
      <c r="M60" s="91">
        <f t="shared" si="13"/>
        <v>1.4985348457847365E-2</v>
      </c>
      <c r="N60" s="91">
        <f t="shared" si="18"/>
        <v>2.9504164278890594E-2</v>
      </c>
      <c r="O60" s="91">
        <f t="shared" si="19"/>
        <v>1.995787730164434E-2</v>
      </c>
      <c r="P60" s="91">
        <f t="shared" si="20"/>
        <v>2.3489344758325922E-2</v>
      </c>
      <c r="Q60" s="91">
        <f t="shared" si="21"/>
        <v>2.8273009102303688E-2</v>
      </c>
      <c r="R60" s="91">
        <f t="shared" si="22"/>
        <v>3.6227906981212629E-2</v>
      </c>
      <c r="S60" s="91">
        <f t="shared" si="23"/>
        <v>3.0841904795983775E-2</v>
      </c>
      <c r="T60" s="91">
        <f t="shared" si="24"/>
        <v>3.9734847552532981E-2</v>
      </c>
      <c r="U60" s="91">
        <f t="shared" si="25"/>
        <v>4.4317781678386112E-2</v>
      </c>
      <c r="V60" s="91">
        <f t="shared" si="26"/>
        <v>3.663410266873942E-2</v>
      </c>
      <c r="W60" s="91">
        <f t="shared" si="26"/>
        <v>3.7649369282563537E-2</v>
      </c>
      <c r="X60" s="42">
        <f t="shared" si="14"/>
        <v>2.266402082471617E-2</v>
      </c>
      <c r="Y60" s="85">
        <v>495</v>
      </c>
      <c r="Z60" s="85">
        <v>584</v>
      </c>
      <c r="AA60" s="85">
        <v>302</v>
      </c>
      <c r="AB60" s="85">
        <v>10977</v>
      </c>
      <c r="AC60" s="85">
        <v>20311</v>
      </c>
      <c r="AD60" s="85">
        <v>48557</v>
      </c>
      <c r="AE60" s="85">
        <v>22838</v>
      </c>
      <c r="AF60" s="85">
        <v>34273</v>
      </c>
      <c r="AG60" s="85">
        <v>33705</v>
      </c>
      <c r="AH60" s="85">
        <v>20329</v>
      </c>
      <c r="AI60" s="43">
        <v>16201.960999999999</v>
      </c>
      <c r="AJ60" s="91">
        <f t="shared" si="39"/>
        <v>3.5853978869229393E-4</v>
      </c>
      <c r="AK60" s="91">
        <f t="shared" si="39"/>
        <v>3.7459544734011924E-4</v>
      </c>
      <c r="AL60" s="91">
        <f t="shared" si="39"/>
        <v>1.7753363154202173E-4</v>
      </c>
      <c r="AM60" s="91">
        <f t="shared" si="39"/>
        <v>5.5368600709156919E-3</v>
      </c>
      <c r="AN60" s="91">
        <f t="shared" si="39"/>
        <v>9.639133223665235E-3</v>
      </c>
      <c r="AO60" s="91">
        <f t="shared" si="39"/>
        <v>2.2486170208810004E-2</v>
      </c>
      <c r="AP60" s="91">
        <f t="shared" si="39"/>
        <v>1.2928069434205288E-2</v>
      </c>
      <c r="AQ60" s="91">
        <f t="shared" si="39"/>
        <v>1.4902235867152443E-2</v>
      </c>
      <c r="AR60" s="91">
        <f t="shared" si="39"/>
        <v>1.2821739156980826E-2</v>
      </c>
      <c r="AS60" s="91">
        <f t="shared" si="39"/>
        <v>7.323922802863419E-3</v>
      </c>
      <c r="AT60" s="91">
        <f t="shared" si="27"/>
        <v>5.7770163524548815E-3</v>
      </c>
      <c r="AU60" s="42">
        <f t="shared" si="16"/>
        <v>5.4184765637625872E-3</v>
      </c>
      <c r="AV60" s="91">
        <f t="shared" si="28"/>
        <v>0.26276116867674537</v>
      </c>
      <c r="AW60" s="91">
        <f t="shared" si="29"/>
        <v>0.13467889231223365</v>
      </c>
      <c r="AX60" s="91">
        <f t="shared" si="30"/>
        <v>9.0422951860257617E-2</v>
      </c>
      <c r="AY60" s="91">
        <f t="shared" si="31"/>
        <v>2.5206784269239781</v>
      </c>
      <c r="AZ60" s="91">
        <f t="shared" si="32"/>
        <v>3.670936865163422</v>
      </c>
      <c r="BA60" s="91">
        <f t="shared" si="33"/>
        <v>6.3714317580910773</v>
      </c>
      <c r="BB60" s="91">
        <f t="shared" si="34"/>
        <v>4.74784727390659</v>
      </c>
      <c r="BC60" s="91">
        <f t="shared" si="35"/>
        <v>4.5068300046813281</v>
      </c>
      <c r="BD60" s="91">
        <f t="shared" si="36"/>
        <v>3.4443432754830821</v>
      </c>
      <c r="BE60" s="91">
        <f t="shared" si="37"/>
        <v>2.4388663812184856</v>
      </c>
      <c r="BF60" s="91">
        <f t="shared" si="38"/>
        <v>1.8983927088562007</v>
      </c>
      <c r="BG60" s="91">
        <f t="shared" si="17"/>
        <v>1.6356315401794554</v>
      </c>
    </row>
    <row r="61" spans="1:59" x14ac:dyDescent="0.2">
      <c r="A61" s="88" t="s">
        <v>155</v>
      </c>
      <c r="B61" s="85">
        <v>867633</v>
      </c>
      <c r="C61" s="85">
        <v>1071077</v>
      </c>
      <c r="D61" s="85">
        <v>1097959</v>
      </c>
      <c r="E61" s="85">
        <v>2260663</v>
      </c>
      <c r="F61" s="85">
        <v>2781517</v>
      </c>
      <c r="G61" s="85">
        <v>1706997</v>
      </c>
      <c r="H61" s="85">
        <v>1232990</v>
      </c>
      <c r="I61" s="85">
        <v>1584878</v>
      </c>
      <c r="J61" s="85">
        <v>1810265</v>
      </c>
      <c r="K61" s="85">
        <v>1513210</v>
      </c>
      <c r="L61" s="43">
        <v>1480582.689</v>
      </c>
      <c r="M61" s="91">
        <f t="shared" si="13"/>
        <v>6.9017447546115815E-2</v>
      </c>
      <c r="N61" s="91">
        <f t="shared" si="18"/>
        <v>7.2877035780633218E-2</v>
      </c>
      <c r="O61" s="91">
        <f t="shared" si="19"/>
        <v>6.5610327990502953E-2</v>
      </c>
      <c r="P61" s="91">
        <f t="shared" si="20"/>
        <v>0.12193840467116902</v>
      </c>
      <c r="Q61" s="91">
        <f t="shared" si="21"/>
        <v>0.14213445243960232</v>
      </c>
      <c r="R61" s="91">
        <f t="shared" si="22"/>
        <v>8.1144892807695809E-2</v>
      </c>
      <c r="S61" s="91">
        <f t="shared" si="23"/>
        <v>7.905683403614841E-2</v>
      </c>
      <c r="T61" s="91">
        <f t="shared" si="24"/>
        <v>8.2810697780003051E-2</v>
      </c>
      <c r="U61" s="91">
        <f t="shared" si="25"/>
        <v>8.1984596821274944E-2</v>
      </c>
      <c r="V61" s="91">
        <f t="shared" si="26"/>
        <v>6.6505375846672793E-2</v>
      </c>
      <c r="W61" s="91">
        <f t="shared" si="26"/>
        <v>6.5314385798479105E-2</v>
      </c>
      <c r="X61" s="42">
        <f t="shared" si="14"/>
        <v>-3.70306174763671E-3</v>
      </c>
      <c r="Y61" s="85">
        <v>143109</v>
      </c>
      <c r="Z61" s="85">
        <v>170323</v>
      </c>
      <c r="AA61" s="85">
        <v>251231</v>
      </c>
      <c r="AB61" s="85">
        <v>467563</v>
      </c>
      <c r="AC61" s="85">
        <v>417672</v>
      </c>
      <c r="AD61" s="85">
        <v>186706</v>
      </c>
      <c r="AE61" s="85">
        <v>145346</v>
      </c>
      <c r="AF61" s="85">
        <v>190575</v>
      </c>
      <c r="AG61" s="85">
        <v>220393</v>
      </c>
      <c r="AH61" s="85">
        <v>208758</v>
      </c>
      <c r="AI61" s="43">
        <v>208040.51500000001</v>
      </c>
      <c r="AJ61" s="91">
        <f t="shared" si="39"/>
        <v>0.10365711236356664</v>
      </c>
      <c r="AK61" s="91">
        <f t="shared" si="39"/>
        <v>0.10925037735840949</v>
      </c>
      <c r="AL61" s="91">
        <f t="shared" si="39"/>
        <v>0.14768858207262803</v>
      </c>
      <c r="AM61" s="91">
        <f t="shared" si="39"/>
        <v>0.23584138702173216</v>
      </c>
      <c r="AN61" s="91">
        <f t="shared" si="39"/>
        <v>0.1982175201513813</v>
      </c>
      <c r="AO61" s="91">
        <f t="shared" si="39"/>
        <v>8.6461331939907335E-2</v>
      </c>
      <c r="AP61" s="91">
        <f t="shared" si="39"/>
        <v>8.2277046150451089E-2</v>
      </c>
      <c r="AQ61" s="91">
        <f t="shared" si="39"/>
        <v>8.2863875364939665E-2</v>
      </c>
      <c r="AR61" s="91">
        <f t="shared" si="39"/>
        <v>8.3839832607164377E-2</v>
      </c>
      <c r="AS61" s="91">
        <f t="shared" si="39"/>
        <v>7.5209182767482993E-2</v>
      </c>
      <c r="AT61" s="91">
        <f t="shared" si="27"/>
        <v>7.4179505624543549E-2</v>
      </c>
      <c r="AU61" s="42">
        <f t="shared" si="16"/>
        <v>-2.9477606739023096E-2</v>
      </c>
      <c r="AV61" s="91">
        <f t="shared" si="28"/>
        <v>16.494185905791962</v>
      </c>
      <c r="AW61" s="91">
        <f t="shared" si="29"/>
        <v>15.902031319877096</v>
      </c>
      <c r="AX61" s="91">
        <f t="shared" si="30"/>
        <v>22.881637656779532</v>
      </c>
      <c r="AY61" s="91">
        <f t="shared" si="31"/>
        <v>20.682560823970668</v>
      </c>
      <c r="AZ61" s="91">
        <f t="shared" si="32"/>
        <v>15.01597869076479</v>
      </c>
      <c r="BA61" s="91">
        <f t="shared" si="33"/>
        <v>10.937687646785555</v>
      </c>
      <c r="BB61" s="91">
        <f t="shared" si="34"/>
        <v>11.788092360846397</v>
      </c>
      <c r="BC61" s="91">
        <f t="shared" si="35"/>
        <v>12.02458485763573</v>
      </c>
      <c r="BD61" s="91">
        <f t="shared" si="36"/>
        <v>12.174626366857892</v>
      </c>
      <c r="BE61" s="91">
        <f t="shared" si="37"/>
        <v>13.795705817434461</v>
      </c>
      <c r="BF61" s="91">
        <f t="shared" si="38"/>
        <v>14.05125944978545</v>
      </c>
      <c r="BG61" s="91">
        <f t="shared" si="17"/>
        <v>-2.4429264560065125</v>
      </c>
    </row>
    <row r="62" spans="1:59" x14ac:dyDescent="0.2">
      <c r="A62" s="88" t="s">
        <v>156</v>
      </c>
      <c r="B62" s="85">
        <v>2957111</v>
      </c>
      <c r="C62" s="85">
        <v>4010112</v>
      </c>
      <c r="D62" s="85">
        <v>4432197</v>
      </c>
      <c r="E62" s="85">
        <v>5643324</v>
      </c>
      <c r="F62" s="85">
        <v>4677372</v>
      </c>
      <c r="G62" s="85">
        <v>6138676</v>
      </c>
      <c r="H62" s="85">
        <v>8841800</v>
      </c>
      <c r="I62" s="85">
        <v>13107326</v>
      </c>
      <c r="J62" s="85">
        <v>16401421</v>
      </c>
      <c r="K62" s="85">
        <v>17832610</v>
      </c>
      <c r="L62" s="43">
        <v>15911048.357000001</v>
      </c>
      <c r="M62" s="91">
        <f t="shared" si="13"/>
        <v>0.23522878144393092</v>
      </c>
      <c r="N62" s="91">
        <f t="shared" si="18"/>
        <v>0.27285160236691353</v>
      </c>
      <c r="O62" s="91">
        <f t="shared" si="19"/>
        <v>0.26485314924193271</v>
      </c>
      <c r="P62" s="91">
        <f t="shared" si="20"/>
        <v>0.30439650916678884</v>
      </c>
      <c r="Q62" s="91">
        <f t="shared" si="21"/>
        <v>0.23901191618686049</v>
      </c>
      <c r="R62" s="91">
        <f t="shared" si="22"/>
        <v>0.29181199849863526</v>
      </c>
      <c r="S62" s="91">
        <f t="shared" si="23"/>
        <v>0.56691839770056285</v>
      </c>
      <c r="T62" s="91">
        <f t="shared" si="24"/>
        <v>0.68486458395534311</v>
      </c>
      <c r="U62" s="91">
        <f t="shared" si="25"/>
        <v>0.7427994729948334</v>
      </c>
      <c r="V62" s="91">
        <f t="shared" si="26"/>
        <v>0.78374080952223135</v>
      </c>
      <c r="W62" s="91">
        <f t="shared" si="26"/>
        <v>0.70189956870916459</v>
      </c>
      <c r="X62" s="42">
        <f t="shared" si="14"/>
        <v>0.4666707872652337</v>
      </c>
      <c r="Y62" s="85">
        <v>143503</v>
      </c>
      <c r="Z62" s="85">
        <v>151930</v>
      </c>
      <c r="AA62" s="85">
        <v>294418</v>
      </c>
      <c r="AB62" s="85">
        <v>992845</v>
      </c>
      <c r="AC62" s="85">
        <v>724886</v>
      </c>
      <c r="AD62" s="85">
        <v>1291872</v>
      </c>
      <c r="AE62" s="85">
        <v>3101899</v>
      </c>
      <c r="AF62" s="85">
        <v>4198499</v>
      </c>
      <c r="AG62" s="85">
        <v>5724289</v>
      </c>
      <c r="AH62" s="85">
        <v>5534127</v>
      </c>
      <c r="AI62" s="43">
        <v>3799827.0090000001</v>
      </c>
      <c r="AJ62" s="91">
        <f t="shared" si="39"/>
        <v>0.10394249554890959</v>
      </c>
      <c r="AK62" s="91">
        <f t="shared" si="39"/>
        <v>9.7452545058877266E-2</v>
      </c>
      <c r="AL62" s="91">
        <f t="shared" si="39"/>
        <v>0.17307647924284422</v>
      </c>
      <c r="AM62" s="91">
        <f t="shared" si="39"/>
        <v>0.5007965598167341</v>
      </c>
      <c r="AN62" s="91">
        <f t="shared" si="39"/>
        <v>0.34401421525133169</v>
      </c>
      <c r="AO62" s="91">
        <f t="shared" si="39"/>
        <v>0.59825058549736998</v>
      </c>
      <c r="AP62" s="91">
        <f t="shared" si="39"/>
        <v>1.7559140752207703</v>
      </c>
      <c r="AQ62" s="91">
        <f t="shared" si="39"/>
        <v>1.8255484604792014</v>
      </c>
      <c r="AR62" s="91">
        <f t="shared" si="39"/>
        <v>2.1775801933592827</v>
      </c>
      <c r="AS62" s="91">
        <f t="shared" si="39"/>
        <v>1.9937782935334805</v>
      </c>
      <c r="AT62" s="91">
        <f t="shared" si="27"/>
        <v>1.3548769045606717</v>
      </c>
      <c r="AU62" s="42">
        <f t="shared" si="16"/>
        <v>1.250934409011762</v>
      </c>
      <c r="AV62" s="91">
        <f t="shared" si="28"/>
        <v>4.8528107331784298</v>
      </c>
      <c r="AW62" s="91">
        <f t="shared" si="29"/>
        <v>3.7886722365859113</v>
      </c>
      <c r="AX62" s="91">
        <f t="shared" si="30"/>
        <v>6.6427101502934098</v>
      </c>
      <c r="AY62" s="91">
        <f t="shared" si="31"/>
        <v>17.59326595460406</v>
      </c>
      <c r="AZ62" s="91">
        <f t="shared" si="32"/>
        <v>15.497719659672141</v>
      </c>
      <c r="BA62" s="91">
        <f t="shared" si="33"/>
        <v>21.044798585232385</v>
      </c>
      <c r="BB62" s="91">
        <f t="shared" si="34"/>
        <v>35.08221176683481</v>
      </c>
      <c r="BC62" s="91">
        <f t="shared" si="35"/>
        <v>32.031697388162925</v>
      </c>
      <c r="BD62" s="91">
        <f t="shared" si="36"/>
        <v>34.9011771601985</v>
      </c>
      <c r="BE62" s="91">
        <f t="shared" si="37"/>
        <v>31.033746602432288</v>
      </c>
      <c r="BF62" s="91">
        <f t="shared" si="38"/>
        <v>23.881688520720772</v>
      </c>
      <c r="BG62" s="91">
        <f t="shared" si="17"/>
        <v>19.028877787542342</v>
      </c>
    </row>
    <row r="63" spans="1:59" x14ac:dyDescent="0.2">
      <c r="A63" s="88" t="s">
        <v>157</v>
      </c>
      <c r="B63" s="85">
        <v>3632456</v>
      </c>
      <c r="C63" s="85">
        <v>4838534</v>
      </c>
      <c r="D63" s="85">
        <v>5423319</v>
      </c>
      <c r="E63" s="85">
        <v>8326151</v>
      </c>
      <c r="F63" s="85">
        <v>11083009</v>
      </c>
      <c r="G63" s="85">
        <v>11398193</v>
      </c>
      <c r="H63" s="85">
        <v>5840478</v>
      </c>
      <c r="I63" s="85">
        <v>9579153</v>
      </c>
      <c r="J63" s="85">
        <v>15674712</v>
      </c>
      <c r="K63" s="85">
        <v>12574886</v>
      </c>
      <c r="L63" s="43">
        <v>11821337.547</v>
      </c>
      <c r="M63" s="91">
        <f t="shared" si="13"/>
        <v>0.28895032974030921</v>
      </c>
      <c r="N63" s="91">
        <f t="shared" si="18"/>
        <v>0.32921817520478019</v>
      </c>
      <c r="O63" s="91">
        <f t="shared" si="19"/>
        <v>0.32407925832123646</v>
      </c>
      <c r="P63" s="91">
        <f t="shared" si="20"/>
        <v>0.44910611178723181</v>
      </c>
      <c r="Q63" s="91">
        <f t="shared" si="21"/>
        <v>0.56633751136454835</v>
      </c>
      <c r="R63" s="91">
        <f t="shared" si="22"/>
        <v>0.54183173677893326</v>
      </c>
      <c r="S63" s="91">
        <f t="shared" si="23"/>
        <v>0.37447967942787536</v>
      </c>
      <c r="T63" s="91">
        <f t="shared" si="24"/>
        <v>0.50051571418835372</v>
      </c>
      <c r="U63" s="91">
        <f t="shared" si="25"/>
        <v>0.70988774771074969</v>
      </c>
      <c r="V63" s="91">
        <f t="shared" si="26"/>
        <v>0.55266454732592551</v>
      </c>
      <c r="W63" s="91">
        <f t="shared" si="26"/>
        <v>0.52148617360931782</v>
      </c>
      <c r="X63" s="42">
        <f t="shared" si="14"/>
        <v>0.23253584386900861</v>
      </c>
      <c r="Y63" s="85">
        <v>387503</v>
      </c>
      <c r="Z63" s="85">
        <v>580387</v>
      </c>
      <c r="AA63" s="85">
        <v>629498</v>
      </c>
      <c r="AB63" s="85">
        <v>1032261</v>
      </c>
      <c r="AC63" s="85">
        <v>1241834</v>
      </c>
      <c r="AD63" s="85">
        <v>1499520</v>
      </c>
      <c r="AE63" s="85">
        <v>1223116</v>
      </c>
      <c r="AF63" s="85">
        <v>2142554</v>
      </c>
      <c r="AG63" s="85">
        <v>3784657</v>
      </c>
      <c r="AH63" s="85">
        <v>3801167</v>
      </c>
      <c r="AI63" s="43">
        <v>2956594.7319999998</v>
      </c>
      <c r="AJ63" s="91">
        <f t="shared" si="39"/>
        <v>0.28067726007602017</v>
      </c>
      <c r="AK63" s="91">
        <f t="shared" si="39"/>
        <v>0.37227795872498254</v>
      </c>
      <c r="AL63" s="91">
        <f t="shared" si="39"/>
        <v>0.37005650989549532</v>
      </c>
      <c r="AM63" s="91">
        <f t="shared" si="39"/>
        <v>0.5206782102271571</v>
      </c>
      <c r="AN63" s="91">
        <f t="shared" si="39"/>
        <v>0.58934584056309858</v>
      </c>
      <c r="AO63" s="91">
        <f t="shared" si="39"/>
        <v>0.69440990900415545</v>
      </c>
      <c r="AP63" s="91">
        <f t="shared" si="39"/>
        <v>0.69237799168436098</v>
      </c>
      <c r="AQ63" s="91">
        <f t="shared" si="39"/>
        <v>0.9316034507078732</v>
      </c>
      <c r="AR63" s="91">
        <f t="shared" si="39"/>
        <v>1.4397236271366736</v>
      </c>
      <c r="AS63" s="91">
        <f t="shared" si="39"/>
        <v>1.3694453081210063</v>
      </c>
      <c r="AT63" s="91">
        <f t="shared" si="27"/>
        <v>1.0542116546476046</v>
      </c>
      <c r="AU63" s="42">
        <f t="shared" si="16"/>
        <v>0.77353439457158446</v>
      </c>
      <c r="AV63" s="91">
        <f t="shared" si="28"/>
        <v>10.667796113703785</v>
      </c>
      <c r="AW63" s="91">
        <f t="shared" si="29"/>
        <v>11.995100168770128</v>
      </c>
      <c r="AX63" s="91">
        <f t="shared" si="30"/>
        <v>11.607246411284308</v>
      </c>
      <c r="AY63" s="91">
        <f t="shared" si="31"/>
        <v>12.397817430887333</v>
      </c>
      <c r="AZ63" s="91">
        <f t="shared" si="32"/>
        <v>11.20484518238684</v>
      </c>
      <c r="BA63" s="91">
        <f t="shared" si="33"/>
        <v>13.155769515395994</v>
      </c>
      <c r="BB63" s="91">
        <f t="shared" si="34"/>
        <v>20.942053030590991</v>
      </c>
      <c r="BC63" s="91">
        <f t="shared" si="35"/>
        <v>22.366841828291083</v>
      </c>
      <c r="BD63" s="91">
        <f t="shared" si="36"/>
        <v>24.144985885546095</v>
      </c>
      <c r="BE63" s="91">
        <f t="shared" si="37"/>
        <v>30.228242228199921</v>
      </c>
      <c r="BF63" s="91">
        <f t="shared" si="38"/>
        <v>25.010661612909612</v>
      </c>
      <c r="BG63" s="91">
        <f t="shared" si="17"/>
        <v>14.342865499205827</v>
      </c>
    </row>
    <row r="64" spans="1:59" x14ac:dyDescent="0.2">
      <c r="A64" s="88" t="s">
        <v>158</v>
      </c>
      <c r="B64" s="85">
        <v>1277656</v>
      </c>
      <c r="C64" s="85">
        <v>1974634</v>
      </c>
      <c r="D64" s="85">
        <v>2655301</v>
      </c>
      <c r="E64" s="85">
        <v>3145853</v>
      </c>
      <c r="F64" s="85">
        <v>3721433</v>
      </c>
      <c r="G64" s="85">
        <v>4305359</v>
      </c>
      <c r="H64" s="85">
        <v>2433144</v>
      </c>
      <c r="I64" s="85">
        <v>3548205</v>
      </c>
      <c r="J64" s="85">
        <v>4346299</v>
      </c>
      <c r="K64" s="85">
        <v>4368736</v>
      </c>
      <c r="L64" s="43">
        <v>4120822.7209999999</v>
      </c>
      <c r="M64" s="91">
        <f t="shared" si="13"/>
        <v>0.10163347401721715</v>
      </c>
      <c r="N64" s="91">
        <f t="shared" si="18"/>
        <v>0.13435586113011005</v>
      </c>
      <c r="O64" s="91">
        <f t="shared" si="19"/>
        <v>0.15867183521744477</v>
      </c>
      <c r="P64" s="91">
        <f t="shared" si="20"/>
        <v>0.16968486508162037</v>
      </c>
      <c r="Q64" s="91">
        <f t="shared" si="21"/>
        <v>0.19016379973434158</v>
      </c>
      <c r="R64" s="91">
        <f t="shared" si="22"/>
        <v>0.2046622779967677</v>
      </c>
      <c r="S64" s="91">
        <f t="shared" si="23"/>
        <v>0.15600828992453328</v>
      </c>
      <c r="T64" s="91">
        <f t="shared" si="24"/>
        <v>0.18539555216016357</v>
      </c>
      <c r="U64" s="91">
        <f t="shared" si="25"/>
        <v>0.19683834752354515</v>
      </c>
      <c r="V64" s="91">
        <f t="shared" si="26"/>
        <v>0.19200535923955689</v>
      </c>
      <c r="W64" s="91">
        <f t="shared" si="26"/>
        <v>0.18178586512335781</v>
      </c>
      <c r="X64" s="42">
        <f t="shared" si="14"/>
        <v>8.0152391106140669E-2</v>
      </c>
      <c r="Y64" s="85">
        <v>10748</v>
      </c>
      <c r="Z64" s="85">
        <v>16356</v>
      </c>
      <c r="AA64" s="85">
        <v>28759</v>
      </c>
      <c r="AB64" s="85">
        <v>40589</v>
      </c>
      <c r="AC64" s="85">
        <v>120540</v>
      </c>
      <c r="AD64" s="85">
        <v>161753</v>
      </c>
      <c r="AE64" s="85">
        <v>87583</v>
      </c>
      <c r="AF64" s="85">
        <v>75135</v>
      </c>
      <c r="AG64" s="85">
        <v>103824</v>
      </c>
      <c r="AH64" s="85">
        <v>119940</v>
      </c>
      <c r="AI64" s="43">
        <v>181065.98</v>
      </c>
      <c r="AJ64" s="91">
        <f t="shared" si="39"/>
        <v>7.7850215128581314E-3</v>
      </c>
      <c r="AK64" s="91">
        <f t="shared" si="39"/>
        <v>1.0491238247765397E-2</v>
      </c>
      <c r="AL64" s="91">
        <f t="shared" si="39"/>
        <v>1.6906257316281467E-2</v>
      </c>
      <c r="AM64" s="91">
        <f t="shared" si="39"/>
        <v>2.0473318157820625E-2</v>
      </c>
      <c r="AN64" s="91">
        <f t="shared" si="39"/>
        <v>5.7205510254571781E-2</v>
      </c>
      <c r="AO64" s="91">
        <f t="shared" si="39"/>
        <v>7.4905893893478681E-2</v>
      </c>
      <c r="AP64" s="91">
        <f t="shared" si="39"/>
        <v>4.9578733043874321E-2</v>
      </c>
      <c r="AQ64" s="91">
        <f t="shared" si="39"/>
        <v>3.2669433428019111E-2</v>
      </c>
      <c r="AR64" s="91">
        <f t="shared" si="39"/>
        <v>3.9495749777017572E-2</v>
      </c>
      <c r="AS64" s="91">
        <f t="shared" si="39"/>
        <v>4.3210748240220302E-2</v>
      </c>
      <c r="AT64" s="91">
        <f t="shared" si="27"/>
        <v>6.4561390274502486E-2</v>
      </c>
      <c r="AU64" s="42">
        <f t="shared" si="16"/>
        <v>5.6776368761644352E-2</v>
      </c>
      <c r="AV64" s="91">
        <f t="shared" si="28"/>
        <v>0.84122799877275267</v>
      </c>
      <c r="AW64" s="91">
        <f t="shared" si="29"/>
        <v>0.82830539735464903</v>
      </c>
      <c r="AX64" s="91">
        <f t="shared" si="30"/>
        <v>1.083078716876166</v>
      </c>
      <c r="AY64" s="91">
        <f t="shared" si="31"/>
        <v>1.2902382914904162</v>
      </c>
      <c r="AZ64" s="91">
        <f t="shared" si="32"/>
        <v>3.2390748402564284</v>
      </c>
      <c r="BA64" s="91">
        <f t="shared" si="33"/>
        <v>3.7570153847797592</v>
      </c>
      <c r="BB64" s="91">
        <f t="shared" si="34"/>
        <v>3.5995814468851828</v>
      </c>
      <c r="BC64" s="91">
        <f t="shared" si="35"/>
        <v>2.1175495778851561</v>
      </c>
      <c r="BD64" s="91">
        <f t="shared" si="36"/>
        <v>2.3887910150682226</v>
      </c>
      <c r="BE64" s="91">
        <f t="shared" si="37"/>
        <v>2.7454165232231933</v>
      </c>
      <c r="BF64" s="91">
        <f t="shared" si="38"/>
        <v>4.3939279182595055</v>
      </c>
      <c r="BG64" s="91">
        <f t="shared" si="17"/>
        <v>3.552699919486753</v>
      </c>
    </row>
    <row r="65" spans="1:59" x14ac:dyDescent="0.2">
      <c r="A65" s="88" t="s">
        <v>159</v>
      </c>
      <c r="B65" s="85">
        <v>4094679</v>
      </c>
      <c r="C65" s="85">
        <v>6034440</v>
      </c>
      <c r="D65" s="85">
        <v>7337937</v>
      </c>
      <c r="E65" s="85">
        <v>8553103</v>
      </c>
      <c r="F65" s="85">
        <v>9179464</v>
      </c>
      <c r="G65" s="85">
        <v>10387084</v>
      </c>
      <c r="H65" s="85">
        <v>6042157</v>
      </c>
      <c r="I65" s="85">
        <v>6846409</v>
      </c>
      <c r="J65" s="85">
        <v>8725102</v>
      </c>
      <c r="K65" s="85">
        <v>9999339</v>
      </c>
      <c r="L65" s="43">
        <v>9318979.5419999994</v>
      </c>
      <c r="M65" s="91">
        <f t="shared" si="13"/>
        <v>0.3257187003037943</v>
      </c>
      <c r="N65" s="91">
        <f t="shared" si="18"/>
        <v>0.41058868764438439</v>
      </c>
      <c r="O65" s="91">
        <f t="shared" si="19"/>
        <v>0.43849037472587521</v>
      </c>
      <c r="P65" s="91">
        <f t="shared" si="20"/>
        <v>0.46134772622376263</v>
      </c>
      <c r="Q65" s="91">
        <f t="shared" si="21"/>
        <v>0.4690670915651573</v>
      </c>
      <c r="R65" s="91">
        <f t="shared" si="22"/>
        <v>0.49376701761311365</v>
      </c>
      <c r="S65" s="91">
        <f t="shared" si="23"/>
        <v>0.38741093047741859</v>
      </c>
      <c r="T65" s="91">
        <f t="shared" si="24"/>
        <v>0.35772842236266322</v>
      </c>
      <c r="U65" s="91">
        <f t="shared" si="25"/>
        <v>0.39514875981941855</v>
      </c>
      <c r="V65" s="91">
        <f t="shared" si="26"/>
        <v>0.43946960330244528</v>
      </c>
      <c r="W65" s="91">
        <f t="shared" si="26"/>
        <v>0.41109721839677821</v>
      </c>
      <c r="X65" s="42">
        <f t="shared" si="14"/>
        <v>8.5378518092983913E-2</v>
      </c>
      <c r="Y65" s="85">
        <v>452648</v>
      </c>
      <c r="Z65" s="85">
        <v>648545</v>
      </c>
      <c r="AA65" s="85">
        <v>763067</v>
      </c>
      <c r="AB65" s="85">
        <v>799351</v>
      </c>
      <c r="AC65" s="85">
        <v>788197</v>
      </c>
      <c r="AD65" s="85">
        <v>968792</v>
      </c>
      <c r="AE65" s="85">
        <v>560502</v>
      </c>
      <c r="AF65" s="85">
        <v>598914</v>
      </c>
      <c r="AG65" s="85">
        <v>815107</v>
      </c>
      <c r="AH65" s="85">
        <v>886015</v>
      </c>
      <c r="AI65" s="43">
        <v>937820.70200000005</v>
      </c>
      <c r="AJ65" s="91">
        <f t="shared" si="39"/>
        <v>0.32786326923634229</v>
      </c>
      <c r="AK65" s="91">
        <f t="shared" si="39"/>
        <v>0.41599658286848912</v>
      </c>
      <c r="AL65" s="91">
        <f t="shared" si="39"/>
        <v>0.44857634311217187</v>
      </c>
      <c r="AM65" s="91">
        <f t="shared" si="39"/>
        <v>0.4031971061807898</v>
      </c>
      <c r="AN65" s="91">
        <f t="shared" si="39"/>
        <v>0.37406015900217948</v>
      </c>
      <c r="AO65" s="91">
        <f t="shared" si="39"/>
        <v>0.44863607325274335</v>
      </c>
      <c r="AP65" s="91">
        <f t="shared" si="39"/>
        <v>0.3172873620286773</v>
      </c>
      <c r="AQ65" s="91">
        <f t="shared" si="39"/>
        <v>0.26041366942315347</v>
      </c>
      <c r="AR65" s="91">
        <f t="shared" si="39"/>
        <v>0.31007534012844296</v>
      </c>
      <c r="AS65" s="91">
        <f t="shared" si="39"/>
        <v>0.31920436136450553</v>
      </c>
      <c r="AT65" s="91">
        <f t="shared" si="27"/>
        <v>0.33439196225226792</v>
      </c>
      <c r="AU65" s="42">
        <f t="shared" si="16"/>
        <v>6.528693015925624E-3</v>
      </c>
      <c r="AV65" s="91">
        <f t="shared" si="28"/>
        <v>11.054541760172166</v>
      </c>
      <c r="AW65" s="91">
        <f t="shared" si="29"/>
        <v>10.747393295815353</v>
      </c>
      <c r="AX65" s="91">
        <f t="shared" si="30"/>
        <v>10.398930925681157</v>
      </c>
      <c r="AY65" s="91">
        <f t="shared" si="31"/>
        <v>9.3457427088157363</v>
      </c>
      <c r="AZ65" s="91">
        <f t="shared" si="32"/>
        <v>8.5865253134605677</v>
      </c>
      <c r="BA65" s="91">
        <f t="shared" si="33"/>
        <v>9.3268909734435574</v>
      </c>
      <c r="BB65" s="91">
        <f t="shared" si="34"/>
        <v>9.2765216130597068</v>
      </c>
      <c r="BC65" s="91">
        <f t="shared" si="35"/>
        <v>8.7478559928277733</v>
      </c>
      <c r="BD65" s="91">
        <f t="shared" si="36"/>
        <v>9.342091358931965</v>
      </c>
      <c r="BE65" s="91">
        <f t="shared" si="37"/>
        <v>8.8607356946294153</v>
      </c>
      <c r="BF65" s="91">
        <f t="shared" si="38"/>
        <v>10.063555754933324</v>
      </c>
      <c r="BG65" s="91">
        <f t="shared" si="17"/>
        <v>-0.99098600523884173</v>
      </c>
    </row>
    <row r="66" spans="1:59" x14ac:dyDescent="0.2">
      <c r="A66" s="88" t="s">
        <v>160</v>
      </c>
      <c r="B66" s="85">
        <v>4834919</v>
      </c>
      <c r="C66" s="85">
        <v>6072007</v>
      </c>
      <c r="D66" s="85">
        <v>6981047</v>
      </c>
      <c r="E66" s="85">
        <v>7574541</v>
      </c>
      <c r="F66" s="85">
        <v>7822036</v>
      </c>
      <c r="G66" s="85">
        <v>8291555</v>
      </c>
      <c r="H66" s="85">
        <v>5382979</v>
      </c>
      <c r="I66" s="85">
        <v>7120307</v>
      </c>
      <c r="J66" s="85">
        <v>8509997</v>
      </c>
      <c r="K66" s="85">
        <v>9459388</v>
      </c>
      <c r="L66" s="43">
        <v>9177236.6309999991</v>
      </c>
      <c r="M66" s="91">
        <f t="shared" si="13"/>
        <v>0.3846024395939513</v>
      </c>
      <c r="N66" s="91">
        <f t="shared" si="18"/>
        <v>0.41314477987974285</v>
      </c>
      <c r="O66" s="91">
        <f t="shared" si="19"/>
        <v>0.41716383160675091</v>
      </c>
      <c r="P66" s="91">
        <f t="shared" si="20"/>
        <v>0.40856485272522325</v>
      </c>
      <c r="Q66" s="91">
        <f t="shared" si="21"/>
        <v>0.39970304111851807</v>
      </c>
      <c r="R66" s="91">
        <f t="shared" si="22"/>
        <v>0.39415262105563997</v>
      </c>
      <c r="S66" s="91">
        <f t="shared" si="23"/>
        <v>0.34514576551559395</v>
      </c>
      <c r="T66" s="91">
        <f t="shared" si="24"/>
        <v>0.37203973496877374</v>
      </c>
      <c r="U66" s="91">
        <f t="shared" si="25"/>
        <v>0.38540692826478956</v>
      </c>
      <c r="V66" s="91">
        <f t="shared" si="26"/>
        <v>0.41573882952102248</v>
      </c>
      <c r="W66" s="91">
        <f t="shared" si="26"/>
        <v>0.40484437534921669</v>
      </c>
      <c r="X66" s="42">
        <f t="shared" si="14"/>
        <v>2.0241935755265394E-2</v>
      </c>
      <c r="Y66" s="85">
        <v>304650</v>
      </c>
      <c r="Z66" s="85">
        <v>343776</v>
      </c>
      <c r="AA66" s="85">
        <v>370664</v>
      </c>
      <c r="AB66" s="85">
        <v>401266</v>
      </c>
      <c r="AC66" s="85">
        <v>474838</v>
      </c>
      <c r="AD66" s="85">
        <v>461685</v>
      </c>
      <c r="AE66" s="85">
        <v>316112</v>
      </c>
      <c r="AF66" s="85">
        <v>397012</v>
      </c>
      <c r="AG66" s="85">
        <v>514872</v>
      </c>
      <c r="AH66" s="85">
        <v>587054</v>
      </c>
      <c r="AI66" s="43">
        <v>617734.06299999997</v>
      </c>
      <c r="AJ66" s="91">
        <f t="shared" si="39"/>
        <v>0.22066494267698453</v>
      </c>
      <c r="AK66" s="91">
        <f t="shared" si="39"/>
        <v>0.22050843237122747</v>
      </c>
      <c r="AL66" s="91">
        <f t="shared" si="39"/>
        <v>0.21789843046984086</v>
      </c>
      <c r="AM66" s="91">
        <f t="shared" si="39"/>
        <v>0.20240081016817493</v>
      </c>
      <c r="AN66" s="91">
        <f t="shared" si="39"/>
        <v>0.22534718830479805</v>
      </c>
      <c r="AO66" s="91">
        <f t="shared" si="39"/>
        <v>0.21380084216188078</v>
      </c>
      <c r="AP66" s="91">
        <f t="shared" si="39"/>
        <v>0.17894377287790098</v>
      </c>
      <c r="AQ66" s="91">
        <f t="shared" si="39"/>
        <v>0.17262470358853693</v>
      </c>
      <c r="AR66" s="91">
        <f t="shared" si="39"/>
        <v>0.19586276467091029</v>
      </c>
      <c r="AS66" s="91">
        <f t="shared" si="39"/>
        <v>0.21149777053038427</v>
      </c>
      <c r="AT66" s="91">
        <f t="shared" si="27"/>
        <v>0.22026097849633103</v>
      </c>
      <c r="AU66" s="42">
        <f t="shared" si="16"/>
        <v>-4.0396418065349882E-4</v>
      </c>
      <c r="AV66" s="91">
        <f t="shared" si="28"/>
        <v>6.3010362738238221</v>
      </c>
      <c r="AW66" s="91">
        <f t="shared" si="29"/>
        <v>5.6616535521121767</v>
      </c>
      <c r="AX66" s="91">
        <f t="shared" si="30"/>
        <v>5.3095760564282122</v>
      </c>
      <c r="AY66" s="91">
        <f t="shared" si="31"/>
        <v>5.2975619248743913</v>
      </c>
      <c r="AZ66" s="91">
        <f t="shared" si="32"/>
        <v>6.0705166787777509</v>
      </c>
      <c r="BA66" s="91">
        <f t="shared" si="33"/>
        <v>5.5681352894601801</v>
      </c>
      <c r="BB66" s="91">
        <f t="shared" si="34"/>
        <v>5.872436061890637</v>
      </c>
      <c r="BC66" s="91">
        <f t="shared" si="35"/>
        <v>5.5757708199941378</v>
      </c>
      <c r="BD66" s="91">
        <f t="shared" si="36"/>
        <v>6.050201897838507</v>
      </c>
      <c r="BE66" s="91">
        <f t="shared" si="37"/>
        <v>6.206046310818417</v>
      </c>
      <c r="BF66" s="91">
        <f t="shared" si="38"/>
        <v>6.7311554429504605</v>
      </c>
      <c r="BG66" s="91">
        <f t="shared" si="17"/>
        <v>0.43011916912663839</v>
      </c>
    </row>
    <row r="67" spans="1:59" x14ac:dyDescent="0.2">
      <c r="A67" s="88" t="s">
        <v>161</v>
      </c>
      <c r="B67" s="85">
        <v>7624517</v>
      </c>
      <c r="C67" s="85">
        <v>10075956</v>
      </c>
      <c r="D67" s="85">
        <v>12290961</v>
      </c>
      <c r="E67" s="85">
        <v>16372731</v>
      </c>
      <c r="F67" s="85">
        <v>17032770</v>
      </c>
      <c r="G67" s="85">
        <v>17672081</v>
      </c>
      <c r="H67" s="85">
        <v>12203775</v>
      </c>
      <c r="I67" s="85">
        <v>14315451</v>
      </c>
      <c r="J67" s="85">
        <v>16720793</v>
      </c>
      <c r="K67" s="85">
        <v>17386935</v>
      </c>
      <c r="L67" s="43">
        <v>16841855.283</v>
      </c>
      <c r="M67" s="91">
        <f t="shared" si="13"/>
        <v>0.6065060942955931</v>
      </c>
      <c r="N67" s="91">
        <f t="shared" si="18"/>
        <v>0.68557704622178051</v>
      </c>
      <c r="O67" s="91">
        <f t="shared" si="19"/>
        <v>0.73446638948128307</v>
      </c>
      <c r="P67" s="91">
        <f t="shared" si="20"/>
        <v>0.88313238118649007</v>
      </c>
      <c r="Q67" s="91">
        <f t="shared" si="21"/>
        <v>0.87036801769670469</v>
      </c>
      <c r="R67" s="91">
        <f t="shared" si="22"/>
        <v>0.84007125872741295</v>
      </c>
      <c r="S67" s="91">
        <f t="shared" si="23"/>
        <v>0.78248145953292159</v>
      </c>
      <c r="T67" s="91">
        <f t="shared" si="24"/>
        <v>0.74798974201512192</v>
      </c>
      <c r="U67" s="91">
        <f t="shared" si="25"/>
        <v>0.75726342421523718</v>
      </c>
      <c r="V67" s="91">
        <f t="shared" si="26"/>
        <v>0.76415345325280015</v>
      </c>
      <c r="W67" s="91">
        <f t="shared" si="26"/>
        <v>0.74296116095952514</v>
      </c>
      <c r="X67" s="42">
        <f t="shared" si="14"/>
        <v>0.13645506666393203</v>
      </c>
      <c r="Y67" s="85">
        <v>1047306</v>
      </c>
      <c r="Z67" s="85">
        <v>1351860</v>
      </c>
      <c r="AA67" s="85">
        <v>1820029</v>
      </c>
      <c r="AB67" s="85">
        <v>2156689</v>
      </c>
      <c r="AC67" s="85">
        <v>2244195</v>
      </c>
      <c r="AD67" s="85">
        <v>2107482</v>
      </c>
      <c r="AE67" s="85">
        <v>1542612</v>
      </c>
      <c r="AF67" s="85">
        <v>1680210</v>
      </c>
      <c r="AG67" s="85">
        <v>1840201</v>
      </c>
      <c r="AH67" s="85">
        <v>2066393</v>
      </c>
      <c r="AI67" s="43">
        <v>1890122.0360000001</v>
      </c>
      <c r="AJ67" s="91">
        <f t="shared" si="39"/>
        <v>0.7585876200730739</v>
      </c>
      <c r="AK67" s="91">
        <f t="shared" si="39"/>
        <v>0.86712431753632468</v>
      </c>
      <c r="AL67" s="91">
        <f t="shared" si="39"/>
        <v>1.0699217148403783</v>
      </c>
      <c r="AM67" s="91">
        <f t="shared" si="39"/>
        <v>1.0878459697078522</v>
      </c>
      <c r="AN67" s="91">
        <f t="shared" si="39"/>
        <v>1.0650433058383832</v>
      </c>
      <c r="AO67" s="91">
        <f t="shared" si="39"/>
        <v>0.97594989319775349</v>
      </c>
      <c r="AP67" s="91">
        <f t="shared" si="39"/>
        <v>0.8732373695611827</v>
      </c>
      <c r="AQ67" s="91">
        <f t="shared" si="39"/>
        <v>0.73057175404394736</v>
      </c>
      <c r="AR67" s="91">
        <f t="shared" si="39"/>
        <v>0.70003196019626979</v>
      </c>
      <c r="AS67" s="91">
        <f t="shared" si="39"/>
        <v>0.74445879346634614</v>
      </c>
      <c r="AT67" s="91">
        <f t="shared" si="27"/>
        <v>0.67394717899316725</v>
      </c>
      <c r="AU67" s="42">
        <f t="shared" si="16"/>
        <v>-8.4640441079906648E-2</v>
      </c>
      <c r="AV67" s="91">
        <f t="shared" si="28"/>
        <v>13.736030754472708</v>
      </c>
      <c r="AW67" s="91">
        <f t="shared" si="29"/>
        <v>13.416692172931283</v>
      </c>
      <c r="AX67" s="91">
        <f t="shared" si="30"/>
        <v>14.80786571530086</v>
      </c>
      <c r="AY67" s="91">
        <f t="shared" si="31"/>
        <v>13.172445085673246</v>
      </c>
      <c r="AZ67" s="91">
        <f t="shared" si="32"/>
        <v>13.175748865275583</v>
      </c>
      <c r="BA67" s="91">
        <f t="shared" si="33"/>
        <v>11.92548857149308</v>
      </c>
      <c r="BB67" s="91">
        <f t="shared" si="34"/>
        <v>12.640449369150119</v>
      </c>
      <c r="BC67" s="91">
        <f t="shared" si="35"/>
        <v>11.737038532701485</v>
      </c>
      <c r="BD67" s="91">
        <f t="shared" si="36"/>
        <v>11.005464872389725</v>
      </c>
      <c r="BE67" s="91">
        <f t="shared" si="37"/>
        <v>11.884745643783679</v>
      </c>
      <c r="BF67" s="91">
        <f t="shared" si="38"/>
        <v>11.222766163463419</v>
      </c>
      <c r="BG67" s="91">
        <f t="shared" si="17"/>
        <v>-2.513264591009289</v>
      </c>
    </row>
    <row r="68" spans="1:59" x14ac:dyDescent="0.2">
      <c r="A68" s="88" t="s">
        <v>162</v>
      </c>
      <c r="B68" s="85">
        <v>627598</v>
      </c>
      <c r="C68" s="85">
        <v>683181</v>
      </c>
      <c r="D68" s="85">
        <v>810025</v>
      </c>
      <c r="E68" s="85">
        <v>863354</v>
      </c>
      <c r="F68" s="85">
        <v>890758</v>
      </c>
      <c r="G68" s="85">
        <v>1834206</v>
      </c>
      <c r="H68" s="85">
        <v>723897</v>
      </c>
      <c r="I68" s="85">
        <v>1099656</v>
      </c>
      <c r="J68" s="85">
        <v>1581066</v>
      </c>
      <c r="K68" s="85">
        <v>1645874</v>
      </c>
      <c r="L68" s="43">
        <v>1448460.088</v>
      </c>
      <c r="M68" s="91">
        <f t="shared" si="13"/>
        <v>4.9923426200994193E-2</v>
      </c>
      <c r="N68" s="91">
        <f t="shared" si="18"/>
        <v>4.6484245466617974E-2</v>
      </c>
      <c r="O68" s="91">
        <f t="shared" si="19"/>
        <v>4.8404362941154584E-2</v>
      </c>
      <c r="P68" s="91">
        <f t="shared" si="20"/>
        <v>4.6568643546814573E-2</v>
      </c>
      <c r="Q68" s="91">
        <f t="shared" si="21"/>
        <v>4.5517392338855121E-2</v>
      </c>
      <c r="R68" s="91">
        <f t="shared" si="22"/>
        <v>8.7191980570107921E-2</v>
      </c>
      <c r="S68" s="91">
        <f t="shared" si="23"/>
        <v>4.6414816817870158E-2</v>
      </c>
      <c r="T68" s="91">
        <f t="shared" si="24"/>
        <v>5.745759653296155E-2</v>
      </c>
      <c r="U68" s="91">
        <f t="shared" si="25"/>
        <v>7.1604465952678692E-2</v>
      </c>
      <c r="V68" s="91">
        <f t="shared" si="26"/>
        <v>7.2335940792267253E-2</v>
      </c>
      <c r="W68" s="91">
        <f t="shared" si="26"/>
        <v>6.3897330222892401E-2</v>
      </c>
      <c r="X68" s="42">
        <f t="shared" si="14"/>
        <v>1.3973904021898208E-2</v>
      </c>
      <c r="Y68" s="85">
        <v>43447</v>
      </c>
      <c r="Z68" s="85">
        <v>54843</v>
      </c>
      <c r="AA68" s="85">
        <v>45834</v>
      </c>
      <c r="AB68" s="85">
        <v>58499</v>
      </c>
      <c r="AC68" s="85">
        <v>71047</v>
      </c>
      <c r="AD68" s="85">
        <v>200180</v>
      </c>
      <c r="AE68" s="85">
        <v>61449</v>
      </c>
      <c r="AF68" s="85">
        <v>104175</v>
      </c>
      <c r="AG68" s="85">
        <v>151071</v>
      </c>
      <c r="AH68" s="85">
        <v>164389</v>
      </c>
      <c r="AI68" s="43">
        <v>165623.005</v>
      </c>
      <c r="AJ68" s="91">
        <f t="shared" si="39"/>
        <v>3.1469652927907259E-2</v>
      </c>
      <c r="AK68" s="91">
        <f t="shared" si="39"/>
        <v>3.5177976230263974E-2</v>
      </c>
      <c r="AL68" s="91">
        <f t="shared" si="39"/>
        <v>2.694396181489081E-2</v>
      </c>
      <c r="AM68" s="91">
        <f t="shared" si="39"/>
        <v>2.9507222127038088E-2</v>
      </c>
      <c r="AN68" s="91">
        <f t="shared" si="39"/>
        <v>3.3717271337784648E-2</v>
      </c>
      <c r="AO68" s="91">
        <f t="shared" si="39"/>
        <v>9.2700981370339733E-2</v>
      </c>
      <c r="AP68" s="91">
        <f t="shared" si="39"/>
        <v>3.4784873397954323E-2</v>
      </c>
      <c r="AQ68" s="91">
        <f t="shared" si="39"/>
        <v>4.5296309674105147E-2</v>
      </c>
      <c r="AR68" s="91">
        <f t="shared" si="39"/>
        <v>5.7469009232584196E-2</v>
      </c>
      <c r="AS68" s="91">
        <f t="shared" si="39"/>
        <v>5.922437629199246E-2</v>
      </c>
      <c r="AT68" s="91">
        <f t="shared" si="27"/>
        <v>5.9055000084725341E-2</v>
      </c>
      <c r="AU68" s="42">
        <f t="shared" si="16"/>
        <v>2.7585347156818082E-2</v>
      </c>
      <c r="AV68" s="91">
        <f t="shared" ref="AV68:AV99" si="40">Y68/B68*100</f>
        <v>6.9227435396543653</v>
      </c>
      <c r="AW68" s="91">
        <f t="shared" ref="AW68:AW99" si="41">Z68/C68*100</f>
        <v>8.0275944442248832</v>
      </c>
      <c r="AX68" s="91">
        <f t="shared" ref="AX68:AX99" si="42">AA68/D68*100</f>
        <v>5.6583438782753621</v>
      </c>
      <c r="AY68" s="91">
        <f t="shared" ref="AY68:AY99" si="43">AB68/E68*100</f>
        <v>6.775783745717284</v>
      </c>
      <c r="AZ68" s="91">
        <f t="shared" ref="AZ68:AZ99" si="44">AC68/F68*100</f>
        <v>7.9760159324979405</v>
      </c>
      <c r="BA68" s="91">
        <f t="shared" ref="BA68:BA99" si="45">AD68/G68*100</f>
        <v>10.913714162967517</v>
      </c>
      <c r="BB68" s="91">
        <f t="shared" ref="BB68:BB99" si="46">AE68/H68*100</f>
        <v>8.4886385770351307</v>
      </c>
      <c r="BC68" s="91">
        <f t="shared" ref="BC68:BC99" si="47">AF68/I68*100</f>
        <v>9.4734171413605708</v>
      </c>
      <c r="BD68" s="91">
        <f t="shared" ref="BD68:BD99" si="48">AG68/J68*100</f>
        <v>9.5550090888046419</v>
      </c>
      <c r="BE68" s="91">
        <f t="shared" ref="BE68:BE99" si="49">AH68/K68*100</f>
        <v>9.9879456143058327</v>
      </c>
      <c r="BF68" s="91">
        <f t="shared" ref="BF68:BF99" si="50">AI68/L68*100</f>
        <v>11.434419655200054</v>
      </c>
      <c r="BG68" s="91">
        <f t="shared" si="17"/>
        <v>4.511676115545689</v>
      </c>
    </row>
    <row r="69" spans="1:59" x14ac:dyDescent="0.2">
      <c r="A69" s="88" t="s">
        <v>163</v>
      </c>
      <c r="B69" s="85">
        <v>1262277</v>
      </c>
      <c r="C69" s="85">
        <v>1448199</v>
      </c>
      <c r="D69" s="85">
        <v>1985916</v>
      </c>
      <c r="E69" s="85">
        <v>2030206</v>
      </c>
      <c r="F69" s="85">
        <v>1973076</v>
      </c>
      <c r="G69" s="85">
        <v>2388688</v>
      </c>
      <c r="H69" s="85">
        <v>1564318</v>
      </c>
      <c r="I69" s="85">
        <v>2292144</v>
      </c>
      <c r="J69" s="85">
        <v>3133848</v>
      </c>
      <c r="K69" s="85">
        <v>3243544</v>
      </c>
      <c r="L69" s="43">
        <v>2813675.648</v>
      </c>
      <c r="M69" s="91">
        <f t="shared" ref="M69:M132" si="51">B69/B$146*100</f>
        <v>0.10041012344639778</v>
      </c>
      <c r="N69" s="91">
        <f t="shared" si="18"/>
        <v>9.8536753511164227E-2</v>
      </c>
      <c r="O69" s="91">
        <f t="shared" si="19"/>
        <v>0.11867164449818951</v>
      </c>
      <c r="P69" s="91">
        <f t="shared" si="20"/>
        <v>0.10950773325959483</v>
      </c>
      <c r="Q69" s="91">
        <f t="shared" si="21"/>
        <v>0.10082342724553574</v>
      </c>
      <c r="R69" s="91">
        <f t="shared" si="22"/>
        <v>0.11355018884686341</v>
      </c>
      <c r="S69" s="91">
        <f t="shared" si="23"/>
        <v>0.10030091769256816</v>
      </c>
      <c r="T69" s="91">
        <f t="shared" si="24"/>
        <v>0.11976571322981788</v>
      </c>
      <c r="U69" s="91">
        <f t="shared" si="25"/>
        <v>0.14192798555966052</v>
      </c>
      <c r="V69" s="91">
        <f t="shared" si="26"/>
        <v>0.14255332227200485</v>
      </c>
      <c r="W69" s="91">
        <f t="shared" si="26"/>
        <v>0.12412241352719051</v>
      </c>
      <c r="X69" s="42">
        <f t="shared" ref="X69:X132" si="52">W69-M69</f>
        <v>2.3712290080792731E-2</v>
      </c>
      <c r="Y69" s="85">
        <v>122519</v>
      </c>
      <c r="Z69" s="85">
        <v>129937</v>
      </c>
      <c r="AA69" s="85">
        <v>170918</v>
      </c>
      <c r="AB69" s="85">
        <v>163647</v>
      </c>
      <c r="AC69" s="85">
        <v>185500</v>
      </c>
      <c r="AD69" s="85">
        <v>244028</v>
      </c>
      <c r="AE69" s="85">
        <v>136377</v>
      </c>
      <c r="AF69" s="85">
        <v>245987</v>
      </c>
      <c r="AG69" s="85">
        <v>304356</v>
      </c>
      <c r="AH69" s="85">
        <v>322984</v>
      </c>
      <c r="AI69" s="43">
        <v>210436.07800000001</v>
      </c>
      <c r="AJ69" s="91">
        <f t="shared" si="39"/>
        <v>8.8743305799578107E-2</v>
      </c>
      <c r="AK69" s="91">
        <f t="shared" si="39"/>
        <v>8.3345562741494988E-2</v>
      </c>
      <c r="AL69" s="91">
        <f t="shared" si="39"/>
        <v>0.10047580541688501</v>
      </c>
      <c r="AM69" s="91">
        <f t="shared" si="39"/>
        <v>8.2544460237327158E-2</v>
      </c>
      <c r="AN69" s="91">
        <f t="shared" si="39"/>
        <v>8.8034031460287585E-2</v>
      </c>
      <c r="AO69" s="91">
        <f t="shared" ref="AO69:AS119" si="53">AD69/AD$146*100</f>
        <v>0.1130064695865784</v>
      </c>
      <c r="AP69" s="91">
        <f t="shared" si="53"/>
        <v>7.719990039533299E-2</v>
      </c>
      <c r="AQ69" s="91">
        <f t="shared" si="53"/>
        <v>0.10695755534249199</v>
      </c>
      <c r="AR69" s="91">
        <f t="shared" si="53"/>
        <v>0.11578024752594739</v>
      </c>
      <c r="AS69" s="91">
        <f t="shared" si="53"/>
        <v>0.11636134992178851</v>
      </c>
      <c r="AT69" s="91">
        <f t="shared" si="27"/>
        <v>7.5033674241807582E-2</v>
      </c>
      <c r="AU69" s="42">
        <f t="shared" ref="AU69:AU132" si="54">AT69-AJ69</f>
        <v>-1.3709631557770524E-2</v>
      </c>
      <c r="AV69" s="91">
        <f t="shared" si="40"/>
        <v>9.7061896873665603</v>
      </c>
      <c r="AW69" s="91">
        <f t="shared" si="41"/>
        <v>8.9723166498526794</v>
      </c>
      <c r="AX69" s="91">
        <f t="shared" si="42"/>
        <v>8.6065070224521083</v>
      </c>
      <c r="AY69" s="91">
        <f t="shared" si="43"/>
        <v>8.0606105981363481</v>
      </c>
      <c r="AZ69" s="91">
        <f t="shared" si="44"/>
        <v>9.4015638525834788</v>
      </c>
      <c r="BA69" s="91">
        <f t="shared" si="45"/>
        <v>10.215984674432157</v>
      </c>
      <c r="BB69" s="91">
        <f t="shared" si="46"/>
        <v>8.7179844507318851</v>
      </c>
      <c r="BC69" s="91">
        <f t="shared" si="47"/>
        <v>10.731742857342295</v>
      </c>
      <c r="BD69" s="91">
        <f t="shared" si="48"/>
        <v>9.7118941314320288</v>
      </c>
      <c r="BE69" s="91">
        <f t="shared" si="49"/>
        <v>9.9577499179909381</v>
      </c>
      <c r="BF69" s="91">
        <f t="shared" si="50"/>
        <v>7.4790453600997298</v>
      </c>
      <c r="BG69" s="91">
        <f t="shared" ref="BG69:BG132" si="55">BF69-AV69</f>
        <v>-2.2271443272668305</v>
      </c>
    </row>
    <row r="70" spans="1:59" x14ac:dyDescent="0.2">
      <c r="A70" s="88" t="s">
        <v>164</v>
      </c>
      <c r="B70" s="85">
        <v>3039407</v>
      </c>
      <c r="C70" s="85">
        <v>3785565</v>
      </c>
      <c r="D70" s="85">
        <v>4177171</v>
      </c>
      <c r="E70" s="85">
        <v>4400026</v>
      </c>
      <c r="F70" s="85">
        <v>2151704</v>
      </c>
      <c r="G70" s="85">
        <v>1708983</v>
      </c>
      <c r="H70" s="85">
        <v>1422800</v>
      </c>
      <c r="I70" s="85">
        <v>1298132</v>
      </c>
      <c r="J70" s="85">
        <v>1239414</v>
      </c>
      <c r="K70" s="85">
        <v>987021</v>
      </c>
      <c r="L70" s="43">
        <v>772334.04099999997</v>
      </c>
      <c r="M70" s="91">
        <f t="shared" si="51"/>
        <v>0.24177516668199259</v>
      </c>
      <c r="N70" s="91">
        <f t="shared" si="18"/>
        <v>0.25757322391846038</v>
      </c>
      <c r="O70" s="91">
        <f t="shared" si="19"/>
        <v>0.24961365532084273</v>
      </c>
      <c r="P70" s="91">
        <f t="shared" si="20"/>
        <v>0.23733398164682892</v>
      </c>
      <c r="Q70" s="91">
        <f t="shared" si="21"/>
        <v>0.10995124957068467</v>
      </c>
      <c r="R70" s="91">
        <f t="shared" si="22"/>
        <v>8.1239300564192207E-2</v>
      </c>
      <c r="S70" s="91">
        <f t="shared" si="23"/>
        <v>9.122706872450867E-2</v>
      </c>
      <c r="T70" s="91">
        <f t="shared" si="24"/>
        <v>6.7828070507982896E-2</v>
      </c>
      <c r="U70" s="91">
        <f t="shared" si="25"/>
        <v>5.6131481901624161E-2</v>
      </c>
      <c r="V70" s="91">
        <f t="shared" si="26"/>
        <v>4.3379440113109763E-2</v>
      </c>
      <c r="W70" s="91">
        <f t="shared" si="26"/>
        <v>3.4070723569815005E-2</v>
      </c>
      <c r="X70" s="42">
        <f t="shared" si="52"/>
        <v>-0.20770444311217759</v>
      </c>
      <c r="Y70" s="85">
        <v>179776</v>
      </c>
      <c r="Z70" s="85">
        <v>123195</v>
      </c>
      <c r="AA70" s="85">
        <v>138342</v>
      </c>
      <c r="AB70" s="85">
        <v>106121</v>
      </c>
      <c r="AC70" s="85">
        <v>92060</v>
      </c>
      <c r="AD70" s="85">
        <v>124607</v>
      </c>
      <c r="AE70" s="85">
        <v>122614</v>
      </c>
      <c r="AF70" s="85">
        <v>124656</v>
      </c>
      <c r="AG70" s="85">
        <v>76182</v>
      </c>
      <c r="AH70" s="85">
        <v>48281</v>
      </c>
      <c r="AI70" s="43">
        <v>30060.165000000001</v>
      </c>
      <c r="AJ70" s="91">
        <f t="shared" ref="AJ70:AN120" si="56">Y70/Y$146*100</f>
        <v>0.13021585667059762</v>
      </c>
      <c r="AK70" s="91">
        <f t="shared" si="56"/>
        <v>7.9021037902510263E-2</v>
      </c>
      <c r="AL70" s="91">
        <f t="shared" si="56"/>
        <v>8.1325687598630361E-2</v>
      </c>
      <c r="AM70" s="91">
        <f t="shared" si="56"/>
        <v>5.3528024741335896E-2</v>
      </c>
      <c r="AN70" s="91">
        <f t="shared" si="56"/>
        <v>4.3689557607730863E-2</v>
      </c>
      <c r="AO70" s="91">
        <f t="shared" si="53"/>
        <v>5.7704022307992424E-2</v>
      </c>
      <c r="AP70" s="91">
        <f t="shared" si="53"/>
        <v>6.940898089174391E-2</v>
      </c>
      <c r="AQ70" s="91">
        <f t="shared" si="53"/>
        <v>5.4201648943942894E-2</v>
      </c>
      <c r="AR70" s="91">
        <f t="shared" si="53"/>
        <v>2.898044006696672E-2</v>
      </c>
      <c r="AS70" s="91">
        <f t="shared" si="53"/>
        <v>1.7394181555661799E-2</v>
      </c>
      <c r="AT70" s="91">
        <f t="shared" si="27"/>
        <v>1.0718336179336064E-2</v>
      </c>
      <c r="AU70" s="42">
        <f t="shared" si="54"/>
        <v>-0.11949752049126156</v>
      </c>
      <c r="AV70" s="91">
        <f t="shared" si="40"/>
        <v>5.9148379930690425</v>
      </c>
      <c r="AW70" s="91">
        <f t="shared" si="41"/>
        <v>3.2543358785280398</v>
      </c>
      <c r="AX70" s="91">
        <f t="shared" si="42"/>
        <v>3.3118586718140102</v>
      </c>
      <c r="AY70" s="91">
        <f t="shared" si="43"/>
        <v>2.4118266573879334</v>
      </c>
      <c r="AZ70" s="91">
        <f t="shared" si="44"/>
        <v>4.2784695292661077</v>
      </c>
      <c r="BA70" s="91">
        <f t="shared" si="45"/>
        <v>7.2912954663680098</v>
      </c>
      <c r="BB70" s="91">
        <f t="shared" si="46"/>
        <v>8.6177958954174869</v>
      </c>
      <c r="BC70" s="91">
        <f t="shared" si="47"/>
        <v>9.6027214489743713</v>
      </c>
      <c r="BD70" s="91">
        <f t="shared" si="48"/>
        <v>6.1466144484409568</v>
      </c>
      <c r="BE70" s="91">
        <f t="shared" si="49"/>
        <v>4.8915879196085994</v>
      </c>
      <c r="BF70" s="91">
        <f t="shared" si="50"/>
        <v>3.892119653444098</v>
      </c>
      <c r="BG70" s="91">
        <f t="shared" si="55"/>
        <v>-2.0227183396249444</v>
      </c>
    </row>
    <row r="71" spans="1:59" x14ac:dyDescent="0.2">
      <c r="A71" s="88" t="s">
        <v>165</v>
      </c>
      <c r="B71" s="85">
        <v>15620036</v>
      </c>
      <c r="C71" s="85">
        <v>18041136</v>
      </c>
      <c r="D71" s="85">
        <v>20333503</v>
      </c>
      <c r="E71" s="85">
        <v>22500025</v>
      </c>
      <c r="F71" s="85">
        <v>23502582</v>
      </c>
      <c r="G71" s="85">
        <v>23895565</v>
      </c>
      <c r="H71" s="85">
        <v>19262149</v>
      </c>
      <c r="I71" s="85">
        <v>23737348</v>
      </c>
      <c r="J71" s="85">
        <v>26560658</v>
      </c>
      <c r="K71" s="85">
        <v>28147416</v>
      </c>
      <c r="L71" s="43">
        <v>29229469.157000002</v>
      </c>
      <c r="M71" s="91">
        <f t="shared" si="51"/>
        <v>1.2425242185329981</v>
      </c>
      <c r="N71" s="91">
        <f t="shared" si="18"/>
        <v>1.2275350080295535</v>
      </c>
      <c r="O71" s="91">
        <f t="shared" si="19"/>
        <v>1.2150615833795941</v>
      </c>
      <c r="P71" s="91">
        <f t="shared" si="20"/>
        <v>1.2136338558915769</v>
      </c>
      <c r="Q71" s="91">
        <f t="shared" si="21"/>
        <v>1.2009729307736943</v>
      </c>
      <c r="R71" s="91">
        <f t="shared" si="22"/>
        <v>1.1359147441409256</v>
      </c>
      <c r="S71" s="91">
        <f t="shared" si="23"/>
        <v>1.2350501761348933</v>
      </c>
      <c r="T71" s="91">
        <f t="shared" si="24"/>
        <v>1.2402887486145684</v>
      </c>
      <c r="U71" s="91">
        <f t="shared" si="25"/>
        <v>1.2028983808656584</v>
      </c>
      <c r="V71" s="91">
        <f t="shared" si="26"/>
        <v>1.2370751450179758</v>
      </c>
      <c r="W71" s="91">
        <f t="shared" si="26"/>
        <v>1.2894280335632398</v>
      </c>
      <c r="X71" s="42">
        <f t="shared" si="52"/>
        <v>4.6903815030241658E-2</v>
      </c>
      <c r="Y71" s="85">
        <v>1370178</v>
      </c>
      <c r="Z71" s="85">
        <v>1616120</v>
      </c>
      <c r="AA71" s="85">
        <v>1743899</v>
      </c>
      <c r="AB71" s="85">
        <v>2090643</v>
      </c>
      <c r="AC71" s="85">
        <v>2228396</v>
      </c>
      <c r="AD71" s="85">
        <v>2262708</v>
      </c>
      <c r="AE71" s="85">
        <v>2053222</v>
      </c>
      <c r="AF71" s="85">
        <v>2714854</v>
      </c>
      <c r="AG71" s="85">
        <v>3046731</v>
      </c>
      <c r="AH71" s="85">
        <v>3336229</v>
      </c>
      <c r="AI71" s="43">
        <v>3617375.9840000002</v>
      </c>
      <c r="AJ71" s="91">
        <f t="shared" si="56"/>
        <v>0.99245117291076745</v>
      </c>
      <c r="AK71" s="91">
        <f t="shared" si="56"/>
        <v>1.0366287574577286</v>
      </c>
      <c r="AL71" s="91">
        <f t="shared" si="56"/>
        <v>1.0251679553394046</v>
      </c>
      <c r="AM71" s="91">
        <f t="shared" si="56"/>
        <v>1.0545319986553152</v>
      </c>
      <c r="AN71" s="91">
        <f t="shared" si="56"/>
        <v>1.0575454639891051</v>
      </c>
      <c r="AO71" s="91">
        <f t="shared" si="53"/>
        <v>1.0478332108827988</v>
      </c>
      <c r="AP71" s="91">
        <f t="shared" si="53"/>
        <v>1.1622820115525812</v>
      </c>
      <c r="AQ71" s="91">
        <f t="shared" si="53"/>
        <v>1.1804450924308429</v>
      </c>
      <c r="AR71" s="91">
        <f t="shared" si="53"/>
        <v>1.1590087572611585</v>
      </c>
      <c r="AS71" s="91">
        <f t="shared" si="53"/>
        <v>1.2019422327057023</v>
      </c>
      <c r="AT71" s="91">
        <f t="shared" si="27"/>
        <v>1.2898216587822653</v>
      </c>
      <c r="AU71" s="42">
        <f t="shared" si="54"/>
        <v>0.29737048587149784</v>
      </c>
      <c r="AV71" s="91">
        <f t="shared" si="40"/>
        <v>8.7719260058043389</v>
      </c>
      <c r="AW71" s="91">
        <f t="shared" si="41"/>
        <v>8.9579724913109686</v>
      </c>
      <c r="AX71" s="91">
        <f t="shared" si="42"/>
        <v>8.5764808946102402</v>
      </c>
      <c r="AY71" s="91">
        <f t="shared" si="43"/>
        <v>9.2917363425151756</v>
      </c>
      <c r="AZ71" s="91">
        <f t="shared" si="44"/>
        <v>9.4814944162305235</v>
      </c>
      <c r="BA71" s="91">
        <f t="shared" si="45"/>
        <v>9.4691546318323088</v>
      </c>
      <c r="BB71" s="91">
        <f t="shared" si="46"/>
        <v>10.659361008992299</v>
      </c>
      <c r="BC71" s="91">
        <f t="shared" si="47"/>
        <v>11.437056911328089</v>
      </c>
      <c r="BD71" s="91">
        <f t="shared" si="48"/>
        <v>11.470841573277289</v>
      </c>
      <c r="BE71" s="91">
        <f t="shared" si="49"/>
        <v>11.852700794985942</v>
      </c>
      <c r="BF71" s="91">
        <f t="shared" si="50"/>
        <v>12.375784057418283</v>
      </c>
      <c r="BG71" s="91">
        <f t="shared" si="55"/>
        <v>3.603858051613944</v>
      </c>
    </row>
    <row r="72" spans="1:59" x14ac:dyDescent="0.2">
      <c r="A72" s="88" t="s">
        <v>166</v>
      </c>
      <c r="B72" s="85">
        <v>10483170</v>
      </c>
      <c r="C72" s="85">
        <v>11338251</v>
      </c>
      <c r="D72" s="85">
        <v>13384615</v>
      </c>
      <c r="E72" s="85">
        <v>16281490</v>
      </c>
      <c r="F72" s="85">
        <v>19462947</v>
      </c>
      <c r="G72" s="85">
        <v>20755338</v>
      </c>
      <c r="H72" s="85">
        <v>16877118</v>
      </c>
      <c r="I72" s="85">
        <v>18468837</v>
      </c>
      <c r="J72" s="85">
        <v>20623430</v>
      </c>
      <c r="K72" s="85">
        <v>22132085</v>
      </c>
      <c r="L72" s="43">
        <v>21208265.081</v>
      </c>
      <c r="M72" s="91">
        <f t="shared" si="51"/>
        <v>0.83390285476925718</v>
      </c>
      <c r="N72" s="91">
        <f t="shared" si="18"/>
        <v>0.77146472552094791</v>
      </c>
      <c r="O72" s="91">
        <f t="shared" si="19"/>
        <v>0.79981946518641012</v>
      </c>
      <c r="P72" s="91">
        <f t="shared" si="20"/>
        <v>0.87821091258165951</v>
      </c>
      <c r="Q72" s="91">
        <f t="shared" si="21"/>
        <v>0.9945491308181833</v>
      </c>
      <c r="R72" s="91">
        <f t="shared" si="22"/>
        <v>0.98663892039499523</v>
      </c>
      <c r="S72" s="91">
        <f t="shared" si="23"/>
        <v>1.0821267948113877</v>
      </c>
      <c r="T72" s="91">
        <f t="shared" si="24"/>
        <v>0.96500631541048476</v>
      </c>
      <c r="U72" s="91">
        <f t="shared" si="25"/>
        <v>0.93400888467809196</v>
      </c>
      <c r="V72" s="91">
        <f t="shared" si="26"/>
        <v>0.97270215713318642</v>
      </c>
      <c r="W72" s="91">
        <f t="shared" si="26"/>
        <v>0.93558084793793417</v>
      </c>
      <c r="X72" s="42">
        <f t="shared" si="52"/>
        <v>0.10167799316867698</v>
      </c>
      <c r="Y72" s="85">
        <v>3231755</v>
      </c>
      <c r="Z72" s="85">
        <v>3349887</v>
      </c>
      <c r="AA72" s="85">
        <v>3553390</v>
      </c>
      <c r="AB72" s="85">
        <v>3923272</v>
      </c>
      <c r="AC72" s="85">
        <v>4393752</v>
      </c>
      <c r="AD72" s="85">
        <v>4407366</v>
      </c>
      <c r="AE72" s="85">
        <v>3481571</v>
      </c>
      <c r="AF72" s="85">
        <v>3997346</v>
      </c>
      <c r="AG72" s="85">
        <v>4663274</v>
      </c>
      <c r="AH72" s="85">
        <v>5030137</v>
      </c>
      <c r="AI72" s="43">
        <v>4824092.8530000001</v>
      </c>
      <c r="AJ72" s="91">
        <f t="shared" si="56"/>
        <v>2.3408338480914432</v>
      </c>
      <c r="AK72" s="91">
        <f t="shared" si="56"/>
        <v>2.1487198960682368</v>
      </c>
      <c r="AL72" s="91">
        <f t="shared" si="56"/>
        <v>2.0888948045864391</v>
      </c>
      <c r="AM72" s="91">
        <f t="shared" si="56"/>
        <v>1.9789202955399061</v>
      </c>
      <c r="AN72" s="91">
        <f t="shared" si="56"/>
        <v>2.0851735945913825</v>
      </c>
      <c r="AO72" s="91">
        <f t="shared" si="53"/>
        <v>2.0409988683098645</v>
      </c>
      <c r="AP72" s="91">
        <f t="shared" si="53"/>
        <v>1.9708377103124415</v>
      </c>
      <c r="AQ72" s="91">
        <f t="shared" si="53"/>
        <v>1.738085167175863</v>
      </c>
      <c r="AR72" s="91">
        <f t="shared" si="53"/>
        <v>1.7739588442525027</v>
      </c>
      <c r="AS72" s="91">
        <f t="shared" si="53"/>
        <v>1.8122059656563032</v>
      </c>
      <c r="AT72" s="91">
        <f t="shared" si="27"/>
        <v>1.7200919874786593</v>
      </c>
      <c r="AU72" s="42">
        <f t="shared" si="54"/>
        <v>-0.62074186061278391</v>
      </c>
      <c r="AV72" s="91">
        <f t="shared" si="40"/>
        <v>30.82803197887662</v>
      </c>
      <c r="AW72" s="91">
        <f t="shared" si="41"/>
        <v>29.545006544660197</v>
      </c>
      <c r="AX72" s="91">
        <f t="shared" si="42"/>
        <v>26.548316854836688</v>
      </c>
      <c r="AY72" s="91">
        <f t="shared" si="43"/>
        <v>24.09651696497065</v>
      </c>
      <c r="AZ72" s="91">
        <f t="shared" si="44"/>
        <v>22.574957430650148</v>
      </c>
      <c r="BA72" s="91">
        <f t="shared" si="45"/>
        <v>21.234855341792073</v>
      </c>
      <c r="BB72" s="91">
        <f t="shared" si="46"/>
        <v>20.628942690333741</v>
      </c>
      <c r="BC72" s="91">
        <f t="shared" si="47"/>
        <v>21.643734253542874</v>
      </c>
      <c r="BD72" s="91">
        <f t="shared" si="48"/>
        <v>22.611534550751259</v>
      </c>
      <c r="BE72" s="91">
        <f t="shared" si="49"/>
        <v>22.727804452223999</v>
      </c>
      <c r="BF72" s="91">
        <f t="shared" si="50"/>
        <v>22.746287046939049</v>
      </c>
      <c r="BG72" s="91">
        <f t="shared" si="55"/>
        <v>-8.0817449319375712</v>
      </c>
    </row>
    <row r="73" spans="1:59" x14ac:dyDescent="0.2">
      <c r="A73" s="88" t="s">
        <v>167</v>
      </c>
      <c r="B73" s="85">
        <v>22807944</v>
      </c>
      <c r="C73" s="85">
        <v>27186474</v>
      </c>
      <c r="D73" s="85">
        <v>29684815</v>
      </c>
      <c r="E73" s="85">
        <v>33598566</v>
      </c>
      <c r="F73" s="85">
        <v>35561026</v>
      </c>
      <c r="G73" s="85">
        <v>35659122</v>
      </c>
      <c r="H73" s="85">
        <v>27436113</v>
      </c>
      <c r="I73" s="85">
        <v>36814974</v>
      </c>
      <c r="J73" s="85">
        <v>41546377</v>
      </c>
      <c r="K73" s="85">
        <v>42848243</v>
      </c>
      <c r="L73" s="43">
        <v>45693624.170000002</v>
      </c>
      <c r="M73" s="91">
        <f t="shared" si="51"/>
        <v>1.8142994545559552</v>
      </c>
      <c r="N73" s="91">
        <f t="shared" si="18"/>
        <v>1.8497919742906017</v>
      </c>
      <c r="O73" s="91">
        <f t="shared" si="19"/>
        <v>1.7738644598636211</v>
      </c>
      <c r="P73" s="91">
        <f t="shared" si="20"/>
        <v>1.8122805288886408</v>
      </c>
      <c r="Q73" s="91">
        <f t="shared" si="21"/>
        <v>1.8171547967172093</v>
      </c>
      <c r="R73" s="91">
        <f t="shared" si="22"/>
        <v>1.6951146559171151</v>
      </c>
      <c r="S73" s="91">
        <f t="shared" si="23"/>
        <v>1.7591482753615308</v>
      </c>
      <c r="T73" s="91">
        <f t="shared" si="24"/>
        <v>1.9236014921607025</v>
      </c>
      <c r="U73" s="91">
        <f t="shared" si="25"/>
        <v>1.88158251290816</v>
      </c>
      <c r="V73" s="91">
        <f t="shared" si="26"/>
        <v>1.8831745131769988</v>
      </c>
      <c r="W73" s="91">
        <f t="shared" si="26"/>
        <v>2.0157273347467117</v>
      </c>
      <c r="X73" s="42">
        <f t="shared" si="52"/>
        <v>0.20142788019075653</v>
      </c>
      <c r="Y73" s="85">
        <v>5784935</v>
      </c>
      <c r="Z73" s="85">
        <v>6741325</v>
      </c>
      <c r="AA73" s="85">
        <v>7377003</v>
      </c>
      <c r="AB73" s="85">
        <v>8483325</v>
      </c>
      <c r="AC73" s="85">
        <v>8863264</v>
      </c>
      <c r="AD73" s="85">
        <v>8057065</v>
      </c>
      <c r="AE73" s="85">
        <v>6077808</v>
      </c>
      <c r="AF73" s="85">
        <v>8105578</v>
      </c>
      <c r="AG73" s="85">
        <v>8954600</v>
      </c>
      <c r="AH73" s="85">
        <v>10041218</v>
      </c>
      <c r="AI73" s="43">
        <v>11114512.427999999</v>
      </c>
      <c r="AJ73" s="91">
        <f t="shared" si="56"/>
        <v>4.1901603484821317</v>
      </c>
      <c r="AK73" s="91">
        <f t="shared" si="56"/>
        <v>4.3240918733563865</v>
      </c>
      <c r="AL73" s="91">
        <f t="shared" si="56"/>
        <v>4.3366428228026122</v>
      </c>
      <c r="AM73" s="91">
        <f t="shared" si="56"/>
        <v>4.2790364818348241</v>
      </c>
      <c r="AN73" s="91">
        <f t="shared" si="56"/>
        <v>4.2063011418697265</v>
      </c>
      <c r="AO73" s="91">
        <f t="shared" si="53"/>
        <v>3.7311311442932178</v>
      </c>
      <c r="AP73" s="91">
        <f t="shared" si="53"/>
        <v>3.4405080931678946</v>
      </c>
      <c r="AQ73" s="91">
        <f t="shared" si="53"/>
        <v>3.5243846525136924</v>
      </c>
      <c r="AR73" s="91">
        <f t="shared" si="53"/>
        <v>3.406424727936523</v>
      </c>
      <c r="AS73" s="91">
        <f t="shared" si="53"/>
        <v>3.6175466318423251</v>
      </c>
      <c r="AT73" s="91">
        <f t="shared" si="27"/>
        <v>3.9630215161065387</v>
      </c>
      <c r="AU73" s="42">
        <f t="shared" si="54"/>
        <v>-0.22713883237559296</v>
      </c>
      <c r="AV73" s="91">
        <f t="shared" si="40"/>
        <v>25.363684688106915</v>
      </c>
      <c r="AW73" s="91">
        <f t="shared" si="41"/>
        <v>24.796613933826066</v>
      </c>
      <c r="AX73" s="91">
        <f t="shared" si="42"/>
        <v>24.851099796309999</v>
      </c>
      <c r="AY73" s="91">
        <f t="shared" si="43"/>
        <v>25.249068665609119</v>
      </c>
      <c r="AZ73" s="91">
        <f t="shared" si="44"/>
        <v>24.924095272166781</v>
      </c>
      <c r="BA73" s="91">
        <f t="shared" si="45"/>
        <v>22.594681383349823</v>
      </c>
      <c r="BB73" s="91">
        <f t="shared" si="46"/>
        <v>22.15258407778099</v>
      </c>
      <c r="BC73" s="91">
        <f t="shared" si="47"/>
        <v>22.017068380925654</v>
      </c>
      <c r="BD73" s="91">
        <f t="shared" si="48"/>
        <v>21.55326323640687</v>
      </c>
      <c r="BE73" s="91">
        <f t="shared" si="49"/>
        <v>23.434375127120148</v>
      </c>
      <c r="BF73" s="91">
        <f t="shared" si="50"/>
        <v>24.323989681031243</v>
      </c>
      <c r="BG73" s="91">
        <f t="shared" si="55"/>
        <v>-1.0396950070756716</v>
      </c>
    </row>
    <row r="74" spans="1:59" x14ac:dyDescent="0.2">
      <c r="A74" s="88" t="s">
        <v>168</v>
      </c>
      <c r="B74" s="85">
        <v>1789156</v>
      </c>
      <c r="C74" s="85">
        <v>2553014</v>
      </c>
      <c r="D74" s="85">
        <v>3988644</v>
      </c>
      <c r="E74" s="85">
        <v>6129598</v>
      </c>
      <c r="F74" s="85">
        <v>7956250</v>
      </c>
      <c r="G74" s="85">
        <v>12492171</v>
      </c>
      <c r="H74" s="85">
        <v>6883450</v>
      </c>
      <c r="I74" s="85">
        <v>7347708</v>
      </c>
      <c r="J74" s="85">
        <v>9047326</v>
      </c>
      <c r="K74" s="85">
        <v>11697684</v>
      </c>
      <c r="L74" s="43">
        <v>9005463.3770000003</v>
      </c>
      <c r="M74" s="91">
        <f t="shared" si="51"/>
        <v>0.14232167331327691</v>
      </c>
      <c r="N74" s="91">
        <f t="shared" si="18"/>
        <v>0.17370935294704071</v>
      </c>
      <c r="O74" s="91">
        <f t="shared" si="19"/>
        <v>0.23834791743348491</v>
      </c>
      <c r="P74" s="91">
        <f t="shared" si="20"/>
        <v>0.33062575067384586</v>
      </c>
      <c r="Q74" s="91">
        <f t="shared" si="21"/>
        <v>0.40656132506922871</v>
      </c>
      <c r="R74" s="91">
        <f t="shared" si="22"/>
        <v>0.59383576932496429</v>
      </c>
      <c r="S74" s="91">
        <f t="shared" si="23"/>
        <v>0.44135294223483224</v>
      </c>
      <c r="T74" s="91">
        <f t="shared" si="24"/>
        <v>0.38392155520091176</v>
      </c>
      <c r="U74" s="91">
        <f t="shared" si="25"/>
        <v>0.40974187448834182</v>
      </c>
      <c r="V74" s="91">
        <f t="shared" si="26"/>
        <v>0.51411163748297373</v>
      </c>
      <c r="W74" s="91">
        <f t="shared" si="26"/>
        <v>0.39726677454044751</v>
      </c>
      <c r="X74" s="42">
        <f t="shared" si="52"/>
        <v>0.25494510122717062</v>
      </c>
      <c r="Y74" s="85">
        <v>106051</v>
      </c>
      <c r="Z74" s="85">
        <v>122936</v>
      </c>
      <c r="AA74" s="85">
        <v>207920</v>
      </c>
      <c r="AB74" s="85">
        <v>223316</v>
      </c>
      <c r="AC74" s="85">
        <v>293098</v>
      </c>
      <c r="AD74" s="85">
        <v>664641</v>
      </c>
      <c r="AE74" s="85">
        <v>350187</v>
      </c>
      <c r="AF74" s="85">
        <v>554596</v>
      </c>
      <c r="AG74" s="85">
        <v>795267</v>
      </c>
      <c r="AH74" s="85">
        <v>823616</v>
      </c>
      <c r="AI74" s="43">
        <v>687855.67599999998</v>
      </c>
      <c r="AJ74" s="91">
        <f t="shared" si="56"/>
        <v>7.6815157839609016E-2</v>
      </c>
      <c r="AK74" s="91">
        <f t="shared" si="56"/>
        <v>7.8854907387337164E-2</v>
      </c>
      <c r="AL74" s="91">
        <f t="shared" si="56"/>
        <v>0.12222779029873231</v>
      </c>
      <c r="AM74" s="91">
        <f t="shared" si="56"/>
        <v>0.11264183689501765</v>
      </c>
      <c r="AN74" s="91">
        <f t="shared" si="56"/>
        <v>0.13909756632316642</v>
      </c>
      <c r="AO74" s="91">
        <f t="shared" si="53"/>
        <v>0.307787356174263</v>
      </c>
      <c r="AP74" s="91">
        <f t="shared" si="53"/>
        <v>0.19823285099203289</v>
      </c>
      <c r="AQ74" s="91">
        <f t="shared" si="53"/>
        <v>0.24114376923465342</v>
      </c>
      <c r="AR74" s="91">
        <f t="shared" si="53"/>
        <v>0.3025279938927361</v>
      </c>
      <c r="AS74" s="91">
        <f t="shared" si="53"/>
        <v>0.29672389213454464</v>
      </c>
      <c r="AT74" s="91">
        <f t="shared" si="27"/>
        <v>0.24526373618483013</v>
      </c>
      <c r="AU74" s="42">
        <f t="shared" si="54"/>
        <v>0.16844857834522112</v>
      </c>
      <c r="AV74" s="91">
        <f t="shared" si="40"/>
        <v>5.927431705228611</v>
      </c>
      <c r="AW74" s="91">
        <f t="shared" si="41"/>
        <v>4.8153280788902837</v>
      </c>
      <c r="AX74" s="91">
        <f t="shared" si="42"/>
        <v>5.212799136749231</v>
      </c>
      <c r="AY74" s="91">
        <f t="shared" si="43"/>
        <v>3.6432405518273794</v>
      </c>
      <c r="AZ74" s="91">
        <f t="shared" si="44"/>
        <v>3.6838711704634721</v>
      </c>
      <c r="BA74" s="91">
        <f t="shared" si="45"/>
        <v>5.3204603107017991</v>
      </c>
      <c r="BB74" s="91">
        <f t="shared" si="46"/>
        <v>5.0873762430176734</v>
      </c>
      <c r="BC74" s="91">
        <f t="shared" si="47"/>
        <v>7.5478775150019564</v>
      </c>
      <c r="BD74" s="91">
        <f t="shared" si="48"/>
        <v>8.7900778638903923</v>
      </c>
      <c r="BE74" s="91">
        <f t="shared" si="49"/>
        <v>7.0408467180340999</v>
      </c>
      <c r="BF74" s="91">
        <f t="shared" si="50"/>
        <v>7.6382041345788698</v>
      </c>
      <c r="BG74" s="91">
        <f t="shared" si="55"/>
        <v>1.7107724293502589</v>
      </c>
    </row>
    <row r="75" spans="1:59" x14ac:dyDescent="0.2">
      <c r="A75" s="88" t="s">
        <v>169</v>
      </c>
      <c r="B75" s="85">
        <v>382891</v>
      </c>
      <c r="C75" s="85">
        <v>450311</v>
      </c>
      <c r="D75" s="85">
        <v>607827</v>
      </c>
      <c r="E75" s="85">
        <v>843423</v>
      </c>
      <c r="F75" s="85">
        <v>855070</v>
      </c>
      <c r="G75" s="85">
        <v>941066</v>
      </c>
      <c r="H75" s="85">
        <v>584767</v>
      </c>
      <c r="I75" s="85">
        <v>574503</v>
      </c>
      <c r="J75" s="85">
        <v>768508</v>
      </c>
      <c r="K75" s="85">
        <v>704479</v>
      </c>
      <c r="L75" s="43">
        <v>692438.95600000001</v>
      </c>
      <c r="M75" s="91">
        <f t="shared" si="51"/>
        <v>3.045776210492205E-2</v>
      </c>
      <c r="N75" s="91">
        <f t="shared" si="18"/>
        <v>3.0639562663947337E-2</v>
      </c>
      <c r="O75" s="91">
        <f t="shared" si="19"/>
        <v>3.6321692186578401E-2</v>
      </c>
      <c r="P75" s="91">
        <f t="shared" si="20"/>
        <v>4.5493580902138626E-2</v>
      </c>
      <c r="Q75" s="91">
        <f t="shared" si="21"/>
        <v>4.369374921941184E-2</v>
      </c>
      <c r="R75" s="91">
        <f t="shared" si="22"/>
        <v>4.4735110662155277E-2</v>
      </c>
      <c r="S75" s="91">
        <f t="shared" si="23"/>
        <v>3.7494081597430957E-2</v>
      </c>
      <c r="T75" s="91">
        <f t="shared" si="24"/>
        <v>3.0018079818575998E-2</v>
      </c>
      <c r="U75" s="91">
        <f t="shared" si="25"/>
        <v>3.4804748770994501E-2</v>
      </c>
      <c r="V75" s="91">
        <f t="shared" si="26"/>
        <v>3.0961757238643809E-2</v>
      </c>
      <c r="W75" s="91">
        <f t="shared" si="26"/>
        <v>3.0546233891621637E-2</v>
      </c>
      <c r="X75" s="42">
        <f t="shared" si="52"/>
        <v>8.8471786699587107E-5</v>
      </c>
      <c r="Y75" s="85">
        <v>1727</v>
      </c>
      <c r="Z75" s="85">
        <v>6133</v>
      </c>
      <c r="AA75" s="85">
        <v>10231</v>
      </c>
      <c r="AB75" s="85">
        <v>13354</v>
      </c>
      <c r="AC75" s="85">
        <v>12952</v>
      </c>
      <c r="AD75" s="85">
        <v>18759</v>
      </c>
      <c r="AE75" s="85">
        <v>8521</v>
      </c>
      <c r="AF75" s="85">
        <v>21222</v>
      </c>
      <c r="AG75" s="85">
        <v>34956</v>
      </c>
      <c r="AH75" s="85">
        <v>30521</v>
      </c>
      <c r="AI75" s="43">
        <v>7332.866</v>
      </c>
      <c r="AJ75" s="91">
        <f t="shared" si="56"/>
        <v>1.2509054849931143E-3</v>
      </c>
      <c r="AK75" s="91">
        <f t="shared" si="56"/>
        <v>3.9338936276317659E-3</v>
      </c>
      <c r="AL75" s="91">
        <f t="shared" si="56"/>
        <v>6.0143926632663059E-3</v>
      </c>
      <c r="AM75" s="91">
        <f t="shared" si="56"/>
        <v>6.7358321387453908E-3</v>
      </c>
      <c r="AN75" s="91">
        <f t="shared" si="56"/>
        <v>6.1467211615829909E-3</v>
      </c>
      <c r="AO75" s="91">
        <f t="shared" si="53"/>
        <v>8.687070184464997E-3</v>
      </c>
      <c r="AP75" s="91">
        <f t="shared" si="53"/>
        <v>4.8235432020695013E-3</v>
      </c>
      <c r="AQ75" s="91">
        <f t="shared" si="53"/>
        <v>9.227533322811227E-3</v>
      </c>
      <c r="AR75" s="91">
        <f t="shared" si="53"/>
        <v>1.3297632813274641E-2</v>
      </c>
      <c r="AS75" s="91">
        <f t="shared" si="53"/>
        <v>1.0995791621141936E-2</v>
      </c>
      <c r="AT75" s="91">
        <f t="shared" si="27"/>
        <v>2.6146271301579122E-3</v>
      </c>
      <c r="AU75" s="42">
        <f t="shared" si="54"/>
        <v>1.3637216451647979E-3</v>
      </c>
      <c r="AV75" s="91">
        <f t="shared" si="40"/>
        <v>0.45104220261118699</v>
      </c>
      <c r="AW75" s="91">
        <f t="shared" si="41"/>
        <v>1.3619476317478365</v>
      </c>
      <c r="AX75" s="91">
        <f t="shared" si="42"/>
        <v>1.6832092026185081</v>
      </c>
      <c r="AY75" s="91">
        <f t="shared" si="43"/>
        <v>1.5833099168507381</v>
      </c>
      <c r="AZ75" s="91">
        <f t="shared" si="44"/>
        <v>1.5147297882044746</v>
      </c>
      <c r="BA75" s="91">
        <f t="shared" si="45"/>
        <v>1.9933777227102032</v>
      </c>
      <c r="BB75" s="91">
        <f t="shared" si="46"/>
        <v>1.4571615703348513</v>
      </c>
      <c r="BC75" s="91">
        <f t="shared" si="47"/>
        <v>3.6939754883786509</v>
      </c>
      <c r="BD75" s="91">
        <f t="shared" si="48"/>
        <v>4.5485538211703718</v>
      </c>
      <c r="BE75" s="91">
        <f t="shared" si="49"/>
        <v>4.3324215484066944</v>
      </c>
      <c r="BF75" s="91">
        <f t="shared" si="50"/>
        <v>1.058990967573465</v>
      </c>
      <c r="BG75" s="91">
        <f t="shared" si="55"/>
        <v>0.60794876496227801</v>
      </c>
    </row>
    <row r="76" spans="1:59" x14ac:dyDescent="0.2">
      <c r="A76" s="88" t="s">
        <v>170</v>
      </c>
      <c r="B76" s="85">
        <v>4929468</v>
      </c>
      <c r="C76" s="85">
        <v>7607229</v>
      </c>
      <c r="D76" s="85">
        <v>9686463</v>
      </c>
      <c r="E76" s="85">
        <v>10357932</v>
      </c>
      <c r="F76" s="85">
        <v>8730429</v>
      </c>
      <c r="G76" s="85">
        <v>8446227</v>
      </c>
      <c r="H76" s="85">
        <v>3914347</v>
      </c>
      <c r="I76" s="85">
        <v>5929947</v>
      </c>
      <c r="J76" s="85">
        <v>9775548</v>
      </c>
      <c r="K76" s="85">
        <v>12707241</v>
      </c>
      <c r="L76" s="43">
        <v>10420967.064999999</v>
      </c>
      <c r="M76" s="91">
        <f t="shared" si="51"/>
        <v>0.39212351203821944</v>
      </c>
      <c r="N76" s="91">
        <f t="shared" si="18"/>
        <v>0.5176026560410415</v>
      </c>
      <c r="O76" s="91">
        <f t="shared" si="19"/>
        <v>0.5788303702577885</v>
      </c>
      <c r="P76" s="91">
        <f t="shared" si="20"/>
        <v>0.55869879932234534</v>
      </c>
      <c r="Q76" s="91">
        <f t="shared" si="21"/>
        <v>0.44612157519721246</v>
      </c>
      <c r="R76" s="91">
        <f t="shared" si="22"/>
        <v>0.40150520741657203</v>
      </c>
      <c r="S76" s="91">
        <f t="shared" si="23"/>
        <v>0.25098004131330787</v>
      </c>
      <c r="T76" s="91">
        <f t="shared" si="24"/>
        <v>0.30984280737598463</v>
      </c>
      <c r="U76" s="91">
        <f t="shared" si="25"/>
        <v>0.44272212161590746</v>
      </c>
      <c r="V76" s="91">
        <f t="shared" si="26"/>
        <v>0.55848153176310633</v>
      </c>
      <c r="W76" s="91">
        <f t="shared" si="26"/>
        <v>0.4597102670005988</v>
      </c>
      <c r="X76" s="42">
        <f t="shared" si="52"/>
        <v>6.758675496237937E-2</v>
      </c>
      <c r="Y76" s="85">
        <v>360285</v>
      </c>
      <c r="Z76" s="85">
        <v>502812</v>
      </c>
      <c r="AA76" s="85">
        <v>718269</v>
      </c>
      <c r="AB76" s="85">
        <v>736627</v>
      </c>
      <c r="AC76" s="85">
        <v>673892</v>
      </c>
      <c r="AD76" s="85">
        <v>717832</v>
      </c>
      <c r="AE76" s="85">
        <v>297020</v>
      </c>
      <c r="AF76" s="85">
        <v>545980</v>
      </c>
      <c r="AG76" s="85">
        <v>736226</v>
      </c>
      <c r="AH76" s="85">
        <v>824537</v>
      </c>
      <c r="AI76" s="43">
        <v>686326.69099999999</v>
      </c>
      <c r="AJ76" s="91">
        <f t="shared" si="56"/>
        <v>0.26096264195758206</v>
      </c>
      <c r="AK76" s="91">
        <f t="shared" si="56"/>
        <v>0.32251898299311654</v>
      </c>
      <c r="AL76" s="91">
        <f t="shared" si="56"/>
        <v>0.4222414039538292</v>
      </c>
      <c r="AM76" s="91">
        <f t="shared" si="56"/>
        <v>0.37155877047084024</v>
      </c>
      <c r="AN76" s="91">
        <f t="shared" si="56"/>
        <v>0.31981363627404918</v>
      </c>
      <c r="AO76" s="91">
        <f t="shared" si="53"/>
        <v>0.33241947676607908</v>
      </c>
      <c r="AP76" s="91">
        <f t="shared" si="53"/>
        <v>0.16813622836271369</v>
      </c>
      <c r="AQ76" s="91">
        <f t="shared" si="53"/>
        <v>0.2373974481004841</v>
      </c>
      <c r="AR76" s="91">
        <f t="shared" si="53"/>
        <v>0.28006817186136673</v>
      </c>
      <c r="AS76" s="91">
        <f t="shared" si="53"/>
        <v>0.29705570053148678</v>
      </c>
      <c r="AT76" s="91">
        <f t="shared" si="27"/>
        <v>0.2447185570335127</v>
      </c>
      <c r="AU76" s="42">
        <f t="shared" si="54"/>
        <v>-1.6244084924069369E-2</v>
      </c>
      <c r="AV76" s="91">
        <f t="shared" si="40"/>
        <v>7.3088008685724306</v>
      </c>
      <c r="AW76" s="91">
        <f t="shared" si="41"/>
        <v>6.6096603638460207</v>
      </c>
      <c r="AX76" s="91">
        <f t="shared" si="42"/>
        <v>7.4151834369263581</v>
      </c>
      <c r="AY76" s="91">
        <f t="shared" si="43"/>
        <v>7.1117188257269888</v>
      </c>
      <c r="AZ76" s="91">
        <f t="shared" si="44"/>
        <v>7.7188875827293248</v>
      </c>
      <c r="BA76" s="91">
        <f t="shared" si="45"/>
        <v>8.4988480655326928</v>
      </c>
      <c r="BB76" s="91">
        <f t="shared" si="46"/>
        <v>7.58798338522364</v>
      </c>
      <c r="BC76" s="91">
        <f t="shared" si="47"/>
        <v>9.2071649206982791</v>
      </c>
      <c r="BD76" s="91">
        <f t="shared" si="48"/>
        <v>7.5313015699989396</v>
      </c>
      <c r="BE76" s="91">
        <f t="shared" si="49"/>
        <v>6.4887177318821614</v>
      </c>
      <c r="BF76" s="91">
        <f t="shared" si="50"/>
        <v>6.5860172738200662</v>
      </c>
      <c r="BG76" s="91">
        <f t="shared" si="55"/>
        <v>-0.72278359475236442</v>
      </c>
    </row>
    <row r="77" spans="1:59" x14ac:dyDescent="0.2">
      <c r="A77" s="88" t="s">
        <v>171</v>
      </c>
      <c r="B77" s="85">
        <v>721365</v>
      </c>
      <c r="C77" s="85">
        <v>1008813</v>
      </c>
      <c r="D77" s="85">
        <v>1351711</v>
      </c>
      <c r="E77" s="85">
        <v>1628968</v>
      </c>
      <c r="F77" s="85">
        <v>1614739</v>
      </c>
      <c r="G77" s="85">
        <v>1591280</v>
      </c>
      <c r="H77" s="85">
        <v>964830</v>
      </c>
      <c r="I77" s="85">
        <v>1500872</v>
      </c>
      <c r="J77" s="85">
        <v>2235481</v>
      </c>
      <c r="K77" s="85">
        <v>2577075</v>
      </c>
      <c r="L77" s="43">
        <v>2284967.088</v>
      </c>
      <c r="M77" s="91">
        <f t="shared" si="51"/>
        <v>5.7382293030698278E-2</v>
      </c>
      <c r="N77" s="91">
        <f t="shared" si="18"/>
        <v>6.8640537605576382E-2</v>
      </c>
      <c r="O77" s="91">
        <f t="shared" si="19"/>
        <v>8.0773691966977576E-2</v>
      </c>
      <c r="P77" s="91">
        <f t="shared" si="20"/>
        <v>8.7865267481435708E-2</v>
      </c>
      <c r="Q77" s="91">
        <f t="shared" si="21"/>
        <v>8.2512543909625938E-2</v>
      </c>
      <c r="R77" s="91">
        <f t="shared" si="22"/>
        <v>7.5644096051153104E-2</v>
      </c>
      <c r="S77" s="91">
        <f t="shared" si="23"/>
        <v>6.1862955241402659E-2</v>
      </c>
      <c r="T77" s="91">
        <f t="shared" si="24"/>
        <v>7.8421340695289318E-2</v>
      </c>
      <c r="U77" s="91">
        <f t="shared" si="25"/>
        <v>0.1012420880294435</v>
      </c>
      <c r="V77" s="91">
        <f t="shared" si="26"/>
        <v>0.11326209941783644</v>
      </c>
      <c r="W77" s="91">
        <f t="shared" si="26"/>
        <v>0.10079897801807904</v>
      </c>
      <c r="X77" s="42">
        <f t="shared" si="52"/>
        <v>4.3416684987380758E-2</v>
      </c>
      <c r="Y77" s="85">
        <v>39334</v>
      </c>
      <c r="Z77" s="85">
        <v>60517</v>
      </c>
      <c r="AA77" s="85">
        <v>115022</v>
      </c>
      <c r="AB77" s="85">
        <v>132977</v>
      </c>
      <c r="AC77" s="85">
        <v>79166</v>
      </c>
      <c r="AD77" s="85">
        <v>55555</v>
      </c>
      <c r="AE77" s="85">
        <v>30973</v>
      </c>
      <c r="AF77" s="85">
        <v>43921</v>
      </c>
      <c r="AG77" s="85">
        <v>53448</v>
      </c>
      <c r="AH77" s="85">
        <v>90078</v>
      </c>
      <c r="AI77" s="43">
        <v>87423.206999999995</v>
      </c>
      <c r="AJ77" s="91">
        <f t="shared" si="56"/>
        <v>2.8490513229136743E-2</v>
      </c>
      <c r="AK77" s="91">
        <f t="shared" si="56"/>
        <v>3.8817453230619858E-2</v>
      </c>
      <c r="AL77" s="91">
        <f t="shared" si="56"/>
        <v>6.7616799229226573E-2</v>
      </c>
      <c r="AM77" s="91">
        <f t="shared" si="56"/>
        <v>6.7074341044926308E-2</v>
      </c>
      <c r="AN77" s="91">
        <f t="shared" si="56"/>
        <v>3.7570361911510114E-2</v>
      </c>
      <c r="AO77" s="91">
        <f t="shared" si="53"/>
        <v>2.5726860925313337E-2</v>
      </c>
      <c r="AP77" s="91">
        <f t="shared" si="53"/>
        <v>1.7533106865121304E-2</v>
      </c>
      <c r="AQ77" s="91">
        <f t="shared" si="53"/>
        <v>1.9097280702628963E-2</v>
      </c>
      <c r="AR77" s="91">
        <f t="shared" si="53"/>
        <v>2.0332185564821578E-2</v>
      </c>
      <c r="AS77" s="91">
        <f t="shared" si="53"/>
        <v>3.2452374353698223E-2</v>
      </c>
      <c r="AT77" s="91">
        <f t="shared" si="27"/>
        <v>3.1171862246986527E-2</v>
      </c>
      <c r="AU77" s="42">
        <f t="shared" si="54"/>
        <v>2.6813490178497837E-3</v>
      </c>
      <c r="AV77" s="91">
        <f t="shared" si="40"/>
        <v>5.452718110803823</v>
      </c>
      <c r="AW77" s="91">
        <f t="shared" si="41"/>
        <v>5.9988322910192471</v>
      </c>
      <c r="AX77" s="91">
        <f t="shared" si="42"/>
        <v>8.5093633180465353</v>
      </c>
      <c r="AY77" s="91">
        <f t="shared" si="43"/>
        <v>8.1632665589502071</v>
      </c>
      <c r="AZ77" s="91">
        <f t="shared" si="44"/>
        <v>4.9027118314476832</v>
      </c>
      <c r="BA77" s="91">
        <f t="shared" si="45"/>
        <v>3.4912146196772409</v>
      </c>
      <c r="BB77" s="91">
        <f t="shared" si="46"/>
        <v>3.2102028336598156</v>
      </c>
      <c r="BC77" s="91">
        <f t="shared" si="47"/>
        <v>2.9263654728717703</v>
      </c>
      <c r="BD77" s="91">
        <f t="shared" si="48"/>
        <v>2.3908948454493686</v>
      </c>
      <c r="BE77" s="91">
        <f t="shared" si="49"/>
        <v>3.4953581094845898</v>
      </c>
      <c r="BF77" s="91">
        <f t="shared" si="50"/>
        <v>3.8260160270632309</v>
      </c>
      <c r="BG77" s="91">
        <f t="shared" si="55"/>
        <v>-1.6267020837405921</v>
      </c>
    </row>
    <row r="78" spans="1:59" x14ac:dyDescent="0.2">
      <c r="A78" s="88" t="s">
        <v>172</v>
      </c>
      <c r="B78" s="85">
        <v>9210918</v>
      </c>
      <c r="C78" s="85">
        <v>11087363</v>
      </c>
      <c r="D78" s="85">
        <v>12659073</v>
      </c>
      <c r="E78" s="85">
        <v>14089534</v>
      </c>
      <c r="F78" s="85">
        <v>15738713</v>
      </c>
      <c r="G78" s="85">
        <v>18296577</v>
      </c>
      <c r="H78" s="85">
        <v>13628575</v>
      </c>
      <c r="I78" s="85">
        <v>16804185</v>
      </c>
      <c r="J78" s="85">
        <v>21362730</v>
      </c>
      <c r="K78" s="85">
        <v>23799435</v>
      </c>
      <c r="L78" s="43">
        <v>22046308.517999999</v>
      </c>
      <c r="M78" s="91">
        <f t="shared" si="51"/>
        <v>0.73269925177647</v>
      </c>
      <c r="N78" s="91">
        <f t="shared" si="18"/>
        <v>0.7543940819043532</v>
      </c>
      <c r="O78" s="91">
        <f t="shared" si="19"/>
        <v>0.75646352148460927</v>
      </c>
      <c r="P78" s="91">
        <f t="shared" si="20"/>
        <v>0.75997851007434325</v>
      </c>
      <c r="Q78" s="91">
        <f t="shared" si="21"/>
        <v>0.8042422010575706</v>
      </c>
      <c r="R78" s="91">
        <f t="shared" si="22"/>
        <v>0.86975769694542671</v>
      </c>
      <c r="S78" s="91">
        <f t="shared" si="23"/>
        <v>0.87383676422696166</v>
      </c>
      <c r="T78" s="91">
        <f t="shared" si="24"/>
        <v>0.87802738474145048</v>
      </c>
      <c r="U78" s="91">
        <f t="shared" si="25"/>
        <v>0.96749084031992827</v>
      </c>
      <c r="V78" s="91">
        <f t="shared" si="26"/>
        <v>1.0459819652351352</v>
      </c>
      <c r="W78" s="91">
        <f t="shared" si="26"/>
        <v>0.97255027407452554</v>
      </c>
      <c r="X78" s="42">
        <f t="shared" si="52"/>
        <v>0.23985102229805555</v>
      </c>
      <c r="Y78" s="85">
        <v>1114535</v>
      </c>
      <c r="Z78" s="85">
        <v>1389637</v>
      </c>
      <c r="AA78" s="85">
        <v>1505917</v>
      </c>
      <c r="AB78" s="85">
        <v>1600537</v>
      </c>
      <c r="AC78" s="85">
        <v>1817963</v>
      </c>
      <c r="AD78" s="85">
        <v>1959370</v>
      </c>
      <c r="AE78" s="85">
        <v>1579709</v>
      </c>
      <c r="AF78" s="85">
        <v>2198651</v>
      </c>
      <c r="AG78" s="85">
        <v>2710171</v>
      </c>
      <c r="AH78" s="85">
        <v>2931120</v>
      </c>
      <c r="AI78" s="43">
        <v>2882023.1850000001</v>
      </c>
      <c r="AJ78" s="91">
        <f t="shared" si="56"/>
        <v>0.8072831179599308</v>
      </c>
      <c r="AK78" s="91">
        <f t="shared" si="56"/>
        <v>0.89135563982085841</v>
      </c>
      <c r="AL78" s="91">
        <f t="shared" si="56"/>
        <v>0.8852679265260488</v>
      </c>
      <c r="AM78" s="91">
        <f t="shared" si="56"/>
        <v>0.80731979660409858</v>
      </c>
      <c r="AN78" s="91">
        <f t="shared" si="56"/>
        <v>0.86276340666112572</v>
      </c>
      <c r="AO78" s="91">
        <f t="shared" si="53"/>
        <v>0.90736098445200597</v>
      </c>
      <c r="AP78" s="91">
        <f t="shared" si="53"/>
        <v>0.89423713275413785</v>
      </c>
      <c r="AQ78" s="91">
        <f t="shared" si="53"/>
        <v>0.95599497539026612</v>
      </c>
      <c r="AR78" s="91">
        <f t="shared" si="53"/>
        <v>1.0309777668836637</v>
      </c>
      <c r="AS78" s="91">
        <f t="shared" si="53"/>
        <v>1.0559937333823122</v>
      </c>
      <c r="AT78" s="91">
        <f t="shared" si="27"/>
        <v>1.0276222160946507</v>
      </c>
      <c r="AU78" s="42">
        <f t="shared" si="54"/>
        <v>0.22033909813471986</v>
      </c>
      <c r="AV78" s="91">
        <f t="shared" si="40"/>
        <v>12.100151146715236</v>
      </c>
      <c r="AW78" s="91">
        <f t="shared" si="41"/>
        <v>12.533521271018186</v>
      </c>
      <c r="AX78" s="91">
        <f t="shared" si="42"/>
        <v>11.895950043103472</v>
      </c>
      <c r="AY78" s="91">
        <f t="shared" si="43"/>
        <v>11.35975824324637</v>
      </c>
      <c r="AZ78" s="91">
        <f t="shared" si="44"/>
        <v>11.550900000527362</v>
      </c>
      <c r="BA78" s="91">
        <f t="shared" si="45"/>
        <v>10.708942989718787</v>
      </c>
      <c r="BB78" s="91">
        <f t="shared" si="46"/>
        <v>11.591153146972445</v>
      </c>
      <c r="BC78" s="91">
        <f t="shared" si="47"/>
        <v>13.083949028173636</v>
      </c>
      <c r="BD78" s="91">
        <f t="shared" si="48"/>
        <v>12.68644503768947</v>
      </c>
      <c r="BE78" s="91">
        <f t="shared" si="49"/>
        <v>12.31592262589427</v>
      </c>
      <c r="BF78" s="91">
        <f t="shared" si="50"/>
        <v>13.072588468255056</v>
      </c>
      <c r="BG78" s="91">
        <f t="shared" si="55"/>
        <v>0.97243732153981988</v>
      </c>
    </row>
    <row r="79" spans="1:59" x14ac:dyDescent="0.2">
      <c r="A79" s="88" t="s">
        <v>173</v>
      </c>
      <c r="B79" s="85">
        <v>1697058</v>
      </c>
      <c r="C79" s="85">
        <v>1940193</v>
      </c>
      <c r="D79" s="85">
        <v>1984637</v>
      </c>
      <c r="E79" s="85">
        <v>2073001</v>
      </c>
      <c r="F79" s="85">
        <v>2364040</v>
      </c>
      <c r="G79" s="85">
        <v>2526946</v>
      </c>
      <c r="H79" s="85">
        <v>2188330</v>
      </c>
      <c r="I79" s="85">
        <v>2528370</v>
      </c>
      <c r="J79" s="85">
        <v>3046415</v>
      </c>
      <c r="K79" s="85">
        <v>3093000</v>
      </c>
      <c r="L79" s="43">
        <v>3371699.8280000002</v>
      </c>
      <c r="M79" s="91">
        <f t="shared" si="51"/>
        <v>0.13499557012897875</v>
      </c>
      <c r="N79" s="91">
        <f t="shared" si="18"/>
        <v>0.13201246472693756</v>
      </c>
      <c r="O79" s="91">
        <f t="shared" si="19"/>
        <v>0.11859521577043204</v>
      </c>
      <c r="P79" s="91">
        <f t="shared" si="20"/>
        <v>0.11181606228869057</v>
      </c>
      <c r="Q79" s="91">
        <f t="shared" si="21"/>
        <v>0.12080153777428557</v>
      </c>
      <c r="R79" s="91">
        <f t="shared" si="22"/>
        <v>0.12012250888597678</v>
      </c>
      <c r="S79" s="91">
        <f t="shared" si="23"/>
        <v>0.14031130960212546</v>
      </c>
      <c r="T79" s="91">
        <f t="shared" si="24"/>
        <v>0.13210864429061817</v>
      </c>
      <c r="U79" s="91">
        <f t="shared" si="25"/>
        <v>0.1379682563189833</v>
      </c>
      <c r="V79" s="91">
        <f t="shared" si="26"/>
        <v>0.13593693373276605</v>
      </c>
      <c r="W79" s="91">
        <f t="shared" si="26"/>
        <v>0.14873907752588728</v>
      </c>
      <c r="X79" s="42">
        <f t="shared" si="52"/>
        <v>1.3743507396908522E-2</v>
      </c>
      <c r="Y79" s="85">
        <v>24265</v>
      </c>
      <c r="Z79" s="85">
        <v>77249</v>
      </c>
      <c r="AA79" s="85">
        <v>88071</v>
      </c>
      <c r="AB79" s="85">
        <v>100212</v>
      </c>
      <c r="AC79" s="85">
        <v>112012</v>
      </c>
      <c r="AD79" s="85">
        <v>135757</v>
      </c>
      <c r="AE79" s="85">
        <v>101606</v>
      </c>
      <c r="AF79" s="85">
        <v>120072</v>
      </c>
      <c r="AG79" s="85">
        <v>159269</v>
      </c>
      <c r="AH79" s="85">
        <v>171831</v>
      </c>
      <c r="AI79" s="43">
        <v>191007.34899999999</v>
      </c>
      <c r="AJ79" s="91">
        <f t="shared" si="56"/>
        <v>1.7575692873976794E-2</v>
      </c>
      <c r="AK79" s="91">
        <f t="shared" si="56"/>
        <v>4.9549869369138487E-2</v>
      </c>
      <c r="AL79" s="91">
        <f t="shared" si="56"/>
        <v>5.1773392263368856E-2</v>
      </c>
      <c r="AM79" s="91">
        <f t="shared" si="56"/>
        <v>5.0547492158750422E-2</v>
      </c>
      <c r="AN79" s="91">
        <f t="shared" si="56"/>
        <v>5.3158317692343575E-2</v>
      </c>
      <c r="AO79" s="91">
        <f t="shared" si="53"/>
        <v>6.2867454930029029E-2</v>
      </c>
      <c r="AP79" s="91">
        <f t="shared" si="53"/>
        <v>5.7516832600571964E-2</v>
      </c>
      <c r="AQ79" s="91">
        <f t="shared" si="53"/>
        <v>5.2208480875345846E-2</v>
      </c>
      <c r="AR79" s="91">
        <f t="shared" si="53"/>
        <v>6.0587615303165081E-2</v>
      </c>
      <c r="AS79" s="91">
        <f t="shared" si="53"/>
        <v>6.1905503425590244E-2</v>
      </c>
      <c r="AT79" s="91">
        <f t="shared" si="27"/>
        <v>6.8106112501570434E-2</v>
      </c>
      <c r="AU79" s="42">
        <f t="shared" si="54"/>
        <v>5.0530419627593637E-2</v>
      </c>
      <c r="AV79" s="91">
        <f t="shared" si="40"/>
        <v>1.4298273836250734</v>
      </c>
      <c r="AW79" s="91">
        <f t="shared" si="41"/>
        <v>3.9815111177083931</v>
      </c>
      <c r="AX79" s="91">
        <f t="shared" si="42"/>
        <v>4.437637714100866</v>
      </c>
      <c r="AY79" s="91">
        <f t="shared" si="43"/>
        <v>4.8341510689092768</v>
      </c>
      <c r="AZ79" s="91">
        <f t="shared" si="44"/>
        <v>4.7381600988138945</v>
      </c>
      <c r="BA79" s="91">
        <f t="shared" si="45"/>
        <v>5.3723743997695239</v>
      </c>
      <c r="BB79" s="91">
        <f t="shared" si="46"/>
        <v>4.643083995558257</v>
      </c>
      <c r="BC79" s="91">
        <f t="shared" si="47"/>
        <v>4.7489884787432217</v>
      </c>
      <c r="BD79" s="91">
        <f t="shared" si="48"/>
        <v>5.2280795623708523</v>
      </c>
      <c r="BE79" s="91">
        <f t="shared" si="49"/>
        <v>5.5554801163918528</v>
      </c>
      <c r="BF79" s="91">
        <f t="shared" si="50"/>
        <v>5.6650164232828608</v>
      </c>
      <c r="BG79" s="91">
        <f t="shared" si="55"/>
        <v>4.2351890396577874</v>
      </c>
    </row>
    <row r="80" spans="1:59" x14ac:dyDescent="0.2">
      <c r="A80" s="88" t="s">
        <v>174</v>
      </c>
      <c r="B80" s="85">
        <v>6193399</v>
      </c>
      <c r="C80" s="85">
        <v>7059317</v>
      </c>
      <c r="D80" s="85">
        <v>8326112</v>
      </c>
      <c r="E80" s="85">
        <v>9572338</v>
      </c>
      <c r="F80" s="85">
        <v>8669439</v>
      </c>
      <c r="G80" s="85">
        <v>9567247</v>
      </c>
      <c r="H80" s="85">
        <v>5715516</v>
      </c>
      <c r="I80" s="85">
        <v>6434696</v>
      </c>
      <c r="J80" s="85">
        <v>9741100</v>
      </c>
      <c r="K80" s="85">
        <v>11660985</v>
      </c>
      <c r="L80" s="43">
        <v>11270905.226</v>
      </c>
      <c r="M80" s="91">
        <f t="shared" si="51"/>
        <v>0.49266520592769775</v>
      </c>
      <c r="N80" s="91">
        <f t="shared" si="18"/>
        <v>0.48032223415854536</v>
      </c>
      <c r="O80" s="91">
        <f t="shared" si="19"/>
        <v>0.49754038102120612</v>
      </c>
      <c r="P80" s="91">
        <f t="shared" si="20"/>
        <v>0.51632446972114332</v>
      </c>
      <c r="Q80" s="91">
        <f t="shared" si="21"/>
        <v>0.4430050095769803</v>
      </c>
      <c r="R80" s="91">
        <f t="shared" si="22"/>
        <v>0.45479472563791812</v>
      </c>
      <c r="S80" s="91">
        <f t="shared" si="23"/>
        <v>0.36646736781559525</v>
      </c>
      <c r="T80" s="91">
        <f t="shared" si="24"/>
        <v>0.33621620450419182</v>
      </c>
      <c r="U80" s="91">
        <f t="shared" si="25"/>
        <v>0.44116201555889406</v>
      </c>
      <c r="V80" s="91">
        <f t="shared" si="26"/>
        <v>0.51249872137205921</v>
      </c>
      <c r="W80" s="91">
        <f t="shared" si="26"/>
        <v>0.49720441667885684</v>
      </c>
      <c r="X80" s="42">
        <f t="shared" si="52"/>
        <v>4.5392107511590951E-3</v>
      </c>
      <c r="Y80" s="85">
        <v>42166</v>
      </c>
      <c r="Z80" s="85">
        <v>37964</v>
      </c>
      <c r="AA80" s="85">
        <v>55621</v>
      </c>
      <c r="AB80" s="85">
        <v>83302</v>
      </c>
      <c r="AC80" s="85">
        <v>87548</v>
      </c>
      <c r="AD80" s="85">
        <v>107898</v>
      </c>
      <c r="AE80" s="85">
        <v>84914</v>
      </c>
      <c r="AF80" s="85">
        <v>112154</v>
      </c>
      <c r="AG80" s="85">
        <v>153017</v>
      </c>
      <c r="AH80" s="85">
        <v>154300</v>
      </c>
      <c r="AI80" s="43">
        <v>157532.49799999999</v>
      </c>
      <c r="AJ80" s="91">
        <f t="shared" si="56"/>
        <v>3.0541795414139931E-2</v>
      </c>
      <c r="AK80" s="91">
        <f t="shared" si="56"/>
        <v>2.4351269799349807E-2</v>
      </c>
      <c r="AL80" s="91">
        <f t="shared" si="56"/>
        <v>3.2697344768207917E-2</v>
      </c>
      <c r="AM80" s="91">
        <f t="shared" si="56"/>
        <v>4.2017993771287149E-2</v>
      </c>
      <c r="AN80" s="91">
        <f t="shared" si="56"/>
        <v>4.1548266233343706E-2</v>
      </c>
      <c r="AO80" s="91">
        <f t="shared" si="53"/>
        <v>4.9966282784978104E-2</v>
      </c>
      <c r="AP80" s="91">
        <f t="shared" si="53"/>
        <v>4.8067873191002183E-2</v>
      </c>
      <c r="AQ80" s="91">
        <f t="shared" si="53"/>
        <v>4.8765656973262191E-2</v>
      </c>
      <c r="AR80" s="91">
        <f t="shared" si="53"/>
        <v>5.8209288253485689E-2</v>
      </c>
      <c r="AS80" s="91">
        <f t="shared" si="53"/>
        <v>5.558961525317653E-2</v>
      </c>
      <c r="AT80" s="91">
        <f t="shared" si="27"/>
        <v>5.6170226368836833E-2</v>
      </c>
      <c r="AU80" s="42">
        <f t="shared" si="54"/>
        <v>2.5628430954696902E-2</v>
      </c>
      <c r="AV80" s="91">
        <f t="shared" si="40"/>
        <v>0.68082162960920167</v>
      </c>
      <c r="AW80" s="91">
        <f t="shared" si="41"/>
        <v>0.53778573762872528</v>
      </c>
      <c r="AX80" s="91">
        <f t="shared" si="42"/>
        <v>0.66803088884703932</v>
      </c>
      <c r="AY80" s="91">
        <f t="shared" si="43"/>
        <v>0.87023671750830356</v>
      </c>
      <c r="AZ80" s="91">
        <f t="shared" si="44"/>
        <v>1.0098461965070633</v>
      </c>
      <c r="BA80" s="91">
        <f t="shared" si="45"/>
        <v>1.1277852448044876</v>
      </c>
      <c r="BB80" s="91">
        <f t="shared" si="46"/>
        <v>1.4856751341436187</v>
      </c>
      <c r="BC80" s="91">
        <f t="shared" si="47"/>
        <v>1.7429572430461362</v>
      </c>
      <c r="BD80" s="91">
        <f t="shared" si="48"/>
        <v>1.5708390222870108</v>
      </c>
      <c r="BE80" s="91">
        <f t="shared" si="49"/>
        <v>1.323215834682919</v>
      </c>
      <c r="BF80" s="91">
        <f t="shared" si="50"/>
        <v>1.3976916214023356</v>
      </c>
      <c r="BG80" s="91">
        <f t="shared" si="55"/>
        <v>0.71686999179313393</v>
      </c>
    </row>
    <row r="81" spans="1:59" x14ac:dyDescent="0.2">
      <c r="A81" s="88" t="s">
        <v>175</v>
      </c>
      <c r="B81" s="85">
        <v>1000509</v>
      </c>
      <c r="C81" s="85">
        <v>1086062</v>
      </c>
      <c r="D81" s="85">
        <v>1381517</v>
      </c>
      <c r="E81" s="85">
        <v>1181014</v>
      </c>
      <c r="F81" s="85">
        <v>1344848</v>
      </c>
      <c r="G81" s="85">
        <v>1397514</v>
      </c>
      <c r="H81" s="85">
        <v>1147087</v>
      </c>
      <c r="I81" s="85">
        <v>1593581</v>
      </c>
      <c r="J81" s="85">
        <v>1843510</v>
      </c>
      <c r="K81" s="85">
        <v>1728585</v>
      </c>
      <c r="L81" s="43">
        <v>2031356.9639999999</v>
      </c>
      <c r="M81" s="91">
        <f t="shared" si="51"/>
        <v>7.9587311025418342E-2</v>
      </c>
      <c r="N81" s="91">
        <f t="shared" si="18"/>
        <v>7.3896628565440284E-2</v>
      </c>
      <c r="O81" s="91">
        <f t="shared" si="19"/>
        <v>8.2554798033857055E-2</v>
      </c>
      <c r="P81" s="91">
        <f t="shared" si="20"/>
        <v>6.3702976982556017E-2</v>
      </c>
      <c r="Q81" s="91">
        <f t="shared" si="21"/>
        <v>6.872121726902776E-2</v>
      </c>
      <c r="R81" s="91">
        <f t="shared" si="22"/>
        <v>6.6433112493609656E-2</v>
      </c>
      <c r="S81" s="91">
        <f t="shared" si="23"/>
        <v>7.3548906790828289E-2</v>
      </c>
      <c r="T81" s="91">
        <f t="shared" si="24"/>
        <v>8.3265434045368195E-2</v>
      </c>
      <c r="U81" s="91">
        <f t="shared" si="25"/>
        <v>8.3490220540080359E-2</v>
      </c>
      <c r="V81" s="91">
        <f t="shared" si="26"/>
        <v>7.5971078110718848E-2</v>
      </c>
      <c r="W81" s="91">
        <f t="shared" si="26"/>
        <v>8.9611227678701583E-2</v>
      </c>
      <c r="X81" s="42">
        <f t="shared" si="52"/>
        <v>1.0023916653283241E-2</v>
      </c>
      <c r="Y81" s="85">
        <v>1770</v>
      </c>
      <c r="Z81" s="85">
        <v>2032</v>
      </c>
      <c r="AA81" s="85">
        <v>1525</v>
      </c>
      <c r="AB81" s="85">
        <v>1455</v>
      </c>
      <c r="AC81" s="85">
        <v>3386</v>
      </c>
      <c r="AD81" s="85">
        <v>24743</v>
      </c>
      <c r="AE81" s="85">
        <v>55051</v>
      </c>
      <c r="AF81" s="85">
        <v>102347</v>
      </c>
      <c r="AG81" s="85">
        <v>178661</v>
      </c>
      <c r="AH81" s="85">
        <v>199953</v>
      </c>
      <c r="AI81" s="43">
        <v>176486.255</v>
      </c>
      <c r="AJ81" s="91">
        <f t="shared" si="56"/>
        <v>1.2820513656269903E-3</v>
      </c>
      <c r="AK81" s="91">
        <f t="shared" si="56"/>
        <v>1.3033868989642506E-3</v>
      </c>
      <c r="AL81" s="91">
        <f t="shared" si="56"/>
        <v>8.9648605331650057E-4</v>
      </c>
      <c r="AM81" s="91">
        <f t="shared" si="56"/>
        <v>7.3391012145233967E-4</v>
      </c>
      <c r="AN81" s="91">
        <f t="shared" si="56"/>
        <v>1.6069176847683759E-3</v>
      </c>
      <c r="AO81" s="91">
        <f t="shared" si="53"/>
        <v>1.1458189539645898E-2</v>
      </c>
      <c r="AP81" s="91">
        <f t="shared" si="53"/>
        <v>3.1163111937228975E-2</v>
      </c>
      <c r="AQ81" s="91">
        <f t="shared" si="53"/>
        <v>4.4501477381479623E-2</v>
      </c>
      <c r="AR81" s="91">
        <f t="shared" si="53"/>
        <v>6.7964537591614041E-2</v>
      </c>
      <c r="AS81" s="91">
        <f t="shared" si="53"/>
        <v>7.2037008027987071E-2</v>
      </c>
      <c r="AT81" s="91">
        <f t="shared" si="27"/>
        <v>6.2928430769492796E-2</v>
      </c>
      <c r="AU81" s="42">
        <f t="shared" si="54"/>
        <v>6.1646379403865803E-2</v>
      </c>
      <c r="AV81" s="91">
        <f t="shared" si="40"/>
        <v>0.17690995283400748</v>
      </c>
      <c r="AW81" s="91">
        <f t="shared" si="41"/>
        <v>0.1870979741488055</v>
      </c>
      <c r="AX81" s="91">
        <f t="shared" si="42"/>
        <v>0.11038590187453358</v>
      </c>
      <c r="AY81" s="91">
        <f t="shared" si="43"/>
        <v>0.12319921694408364</v>
      </c>
      <c r="AZ81" s="91">
        <f t="shared" si="44"/>
        <v>0.25177566535400286</v>
      </c>
      <c r="BA81" s="91">
        <f t="shared" si="45"/>
        <v>1.7705010468589224</v>
      </c>
      <c r="BB81" s="91">
        <f t="shared" si="46"/>
        <v>4.7992000606754326</v>
      </c>
      <c r="BC81" s="91">
        <f t="shared" si="47"/>
        <v>6.4224535809601146</v>
      </c>
      <c r="BD81" s="91">
        <f t="shared" si="48"/>
        <v>9.69134965364983</v>
      </c>
      <c r="BE81" s="91">
        <f t="shared" si="49"/>
        <v>11.567438106890897</v>
      </c>
      <c r="BF81" s="91">
        <f t="shared" si="50"/>
        <v>8.688096584092051</v>
      </c>
      <c r="BG81" s="91">
        <f t="shared" si="55"/>
        <v>8.5111866312580435</v>
      </c>
    </row>
    <row r="82" spans="1:59" x14ac:dyDescent="0.2">
      <c r="A82" s="88" t="s">
        <v>176</v>
      </c>
      <c r="B82" s="85">
        <v>4985356</v>
      </c>
      <c r="C82" s="85">
        <v>5545373</v>
      </c>
      <c r="D82" s="85">
        <v>5875366</v>
      </c>
      <c r="E82" s="85">
        <v>6622222</v>
      </c>
      <c r="F82" s="85">
        <v>6400403</v>
      </c>
      <c r="G82" s="85">
        <v>5948736</v>
      </c>
      <c r="H82" s="85">
        <v>4301427</v>
      </c>
      <c r="I82" s="85">
        <v>4864604</v>
      </c>
      <c r="J82" s="85">
        <v>5511145</v>
      </c>
      <c r="K82" s="85">
        <v>6141361</v>
      </c>
      <c r="L82" s="43">
        <v>6885252.4179999996</v>
      </c>
      <c r="M82" s="91">
        <f t="shared" si="51"/>
        <v>0.39656922480900769</v>
      </c>
      <c r="N82" s="91">
        <f t="shared" si="18"/>
        <v>0.37731213212304748</v>
      </c>
      <c r="O82" s="91">
        <f t="shared" si="19"/>
        <v>0.35109206293153872</v>
      </c>
      <c r="P82" s="91">
        <f t="shared" si="20"/>
        <v>0.35719750624410557</v>
      </c>
      <c r="Q82" s="91">
        <f t="shared" si="21"/>
        <v>0.32705813978407755</v>
      </c>
      <c r="R82" s="91">
        <f t="shared" si="22"/>
        <v>0.28278289010541968</v>
      </c>
      <c r="S82" s="91">
        <f t="shared" si="23"/>
        <v>0.2757988308563798</v>
      </c>
      <c r="T82" s="91">
        <f t="shared" si="24"/>
        <v>0.25417808289558813</v>
      </c>
      <c r="U82" s="91">
        <f t="shared" si="25"/>
        <v>0.24959273965335754</v>
      </c>
      <c r="V82" s="91">
        <f t="shared" si="26"/>
        <v>0.26991198942321176</v>
      </c>
      <c r="W82" s="91">
        <f t="shared" si="26"/>
        <v>0.30373584406346055</v>
      </c>
      <c r="X82" s="42">
        <f t="shared" si="52"/>
        <v>-9.2833380745547145E-2</v>
      </c>
      <c r="Y82" s="85">
        <v>35325</v>
      </c>
      <c r="Z82" s="85">
        <v>38920</v>
      </c>
      <c r="AA82" s="85">
        <v>102437</v>
      </c>
      <c r="AB82" s="85">
        <v>182046</v>
      </c>
      <c r="AC82" s="85">
        <v>173853</v>
      </c>
      <c r="AD82" s="85">
        <v>180806</v>
      </c>
      <c r="AE82" s="85">
        <v>124635</v>
      </c>
      <c r="AF82" s="85">
        <v>147448</v>
      </c>
      <c r="AG82" s="85">
        <v>159014</v>
      </c>
      <c r="AH82" s="85">
        <v>165584</v>
      </c>
      <c r="AI82" s="43">
        <v>155480.08100000001</v>
      </c>
      <c r="AJ82" s="91">
        <f t="shared" si="56"/>
        <v>2.5586703102131882E-2</v>
      </c>
      <c r="AK82" s="91">
        <f t="shared" si="56"/>
        <v>2.4964477415201098E-2</v>
      </c>
      <c r="AL82" s="91">
        <f t="shared" si="56"/>
        <v>6.0218584815463841E-2</v>
      </c>
      <c r="AM82" s="91">
        <f t="shared" si="56"/>
        <v>9.1825018536022415E-2</v>
      </c>
      <c r="AN82" s="91">
        <f t="shared" si="56"/>
        <v>8.2506633269355131E-2</v>
      </c>
      <c r="AO82" s="91">
        <f t="shared" si="53"/>
        <v>8.3729111987439528E-2</v>
      </c>
      <c r="AP82" s="91">
        <f t="shared" si="53"/>
        <v>7.0553022766099316E-2</v>
      </c>
      <c r="AQ82" s="91">
        <f t="shared" si="53"/>
        <v>6.4111833634052859E-2</v>
      </c>
      <c r="AR82" s="91">
        <f t="shared" si="53"/>
        <v>6.0490610601042855E-2</v>
      </c>
      <c r="AS82" s="91">
        <f t="shared" si="53"/>
        <v>5.9654898587699172E-2</v>
      </c>
      <c r="AT82" s="91">
        <f t="shared" si="27"/>
        <v>5.5438410845329744E-2</v>
      </c>
      <c r="AU82" s="42">
        <f t="shared" si="54"/>
        <v>2.9851707743197863E-2</v>
      </c>
      <c r="AV82" s="91">
        <f t="shared" si="40"/>
        <v>0.70857527526619968</v>
      </c>
      <c r="AW82" s="91">
        <f t="shared" si="41"/>
        <v>0.70184638616735073</v>
      </c>
      <c r="AX82" s="91">
        <f t="shared" si="42"/>
        <v>1.7434998943044571</v>
      </c>
      <c r="AY82" s="91">
        <f t="shared" si="43"/>
        <v>2.7490168707723783</v>
      </c>
      <c r="AZ82" s="91">
        <f t="shared" si="44"/>
        <v>2.7162820841125161</v>
      </c>
      <c r="BA82" s="91">
        <f t="shared" si="45"/>
        <v>3.0394019838836352</v>
      </c>
      <c r="BB82" s="91">
        <f t="shared" si="46"/>
        <v>2.8975267975023171</v>
      </c>
      <c r="BC82" s="91">
        <f t="shared" si="47"/>
        <v>3.031038086553397</v>
      </c>
      <c r="BD82" s="91">
        <f t="shared" si="48"/>
        <v>2.8853169350470727</v>
      </c>
      <c r="BE82" s="91">
        <f t="shared" si="49"/>
        <v>2.696210172305455</v>
      </c>
      <c r="BF82" s="91">
        <f t="shared" si="50"/>
        <v>2.2581609440131931</v>
      </c>
      <c r="BG82" s="91">
        <f t="shared" si="55"/>
        <v>1.5495856687469933</v>
      </c>
    </row>
    <row r="83" spans="1:59" x14ac:dyDescent="0.2">
      <c r="A83" s="88" t="s">
        <v>177</v>
      </c>
      <c r="B83" s="85">
        <v>3866545</v>
      </c>
      <c r="C83" s="85">
        <v>4430894</v>
      </c>
      <c r="D83" s="85">
        <v>4735438</v>
      </c>
      <c r="E83" s="85">
        <v>5334856</v>
      </c>
      <c r="F83" s="85">
        <v>5522058</v>
      </c>
      <c r="G83" s="85">
        <v>5313633</v>
      </c>
      <c r="H83" s="85">
        <v>3227267</v>
      </c>
      <c r="I83" s="85">
        <v>3350010</v>
      </c>
      <c r="J83" s="85">
        <v>4134239</v>
      </c>
      <c r="K83" s="85">
        <v>4302405</v>
      </c>
      <c r="L83" s="43">
        <v>4204976.9850000003</v>
      </c>
      <c r="M83" s="91">
        <f t="shared" si="51"/>
        <v>0.30757136568364318</v>
      </c>
      <c r="N83" s="91">
        <f t="shared" si="18"/>
        <v>0.30148198549515398</v>
      </c>
      <c r="O83" s="91">
        <f t="shared" si="19"/>
        <v>0.2829738090026051</v>
      </c>
      <c r="P83" s="91">
        <f t="shared" si="20"/>
        <v>0.28775798506474171</v>
      </c>
      <c r="Q83" s="91">
        <f t="shared" si="21"/>
        <v>0.2821750469868512</v>
      </c>
      <c r="R83" s="91">
        <f t="shared" si="22"/>
        <v>0.25259223080323817</v>
      </c>
      <c r="S83" s="91">
        <f t="shared" si="23"/>
        <v>0.2069258563405531</v>
      </c>
      <c r="T83" s="91">
        <f t="shared" si="24"/>
        <v>0.17503976058093307</v>
      </c>
      <c r="U83" s="91">
        <f t="shared" si="25"/>
        <v>0.18723442014168692</v>
      </c>
      <c r="V83" s="91">
        <f t="shared" si="26"/>
        <v>0.18909012071662507</v>
      </c>
      <c r="W83" s="91">
        <f t="shared" si="26"/>
        <v>0.18549824411192714</v>
      </c>
      <c r="X83" s="42">
        <f t="shared" si="52"/>
        <v>-0.12207312157171604</v>
      </c>
      <c r="Y83" s="85">
        <v>3274</v>
      </c>
      <c r="Z83" s="85">
        <v>5496</v>
      </c>
      <c r="AA83" s="85">
        <v>4116</v>
      </c>
      <c r="AB83" s="85">
        <v>9581</v>
      </c>
      <c r="AC83" s="85">
        <v>14119</v>
      </c>
      <c r="AD83" s="85">
        <v>14093</v>
      </c>
      <c r="AE83" s="85">
        <v>5849</v>
      </c>
      <c r="AF83" s="85">
        <v>10128</v>
      </c>
      <c r="AG83" s="85">
        <v>10651</v>
      </c>
      <c r="AH83" s="85">
        <v>13152</v>
      </c>
      <c r="AI83" s="43">
        <v>7776.4489999999996</v>
      </c>
      <c r="AJ83" s="91">
        <f t="shared" si="56"/>
        <v>2.3714328650072127E-3</v>
      </c>
      <c r="AK83" s="91">
        <f t="shared" si="56"/>
        <v>3.5253023605844101E-3</v>
      </c>
      <c r="AL83" s="91">
        <f t="shared" si="56"/>
        <v>2.4196305543939122E-3</v>
      </c>
      <c r="AM83" s="91">
        <f t="shared" si="56"/>
        <v>4.8327098787868498E-3</v>
      </c>
      <c r="AN83" s="91">
        <f t="shared" si="56"/>
        <v>6.7005525077509457E-3</v>
      </c>
      <c r="AO83" s="91">
        <f t="shared" si="53"/>
        <v>6.5263009813777495E-3</v>
      </c>
      <c r="AP83" s="91">
        <f t="shared" si="53"/>
        <v>3.3109851178153397E-3</v>
      </c>
      <c r="AQ83" s="91">
        <f t="shared" si="53"/>
        <v>4.4037535337589345E-3</v>
      </c>
      <c r="AR83" s="91">
        <f t="shared" si="53"/>
        <v>4.0517532639371837E-3</v>
      </c>
      <c r="AS83" s="91">
        <f t="shared" si="53"/>
        <v>4.7382671406984945E-3</v>
      </c>
      <c r="AT83" s="91">
        <f t="shared" si="27"/>
        <v>2.7727923204500624E-3</v>
      </c>
      <c r="AU83" s="42">
        <f t="shared" si="54"/>
        <v>4.0135945544284967E-4</v>
      </c>
      <c r="AV83" s="91">
        <f t="shared" si="40"/>
        <v>8.4675078138234522E-2</v>
      </c>
      <c r="AW83" s="91">
        <f t="shared" si="41"/>
        <v>0.1240381737861479</v>
      </c>
      <c r="AX83" s="91">
        <f t="shared" si="42"/>
        <v>8.6919098085541394E-2</v>
      </c>
      <c r="AY83" s="91">
        <f t="shared" si="43"/>
        <v>0.17959247634800266</v>
      </c>
      <c r="AZ83" s="91">
        <f t="shared" si="44"/>
        <v>0.25568365996880149</v>
      </c>
      <c r="BA83" s="91">
        <f t="shared" si="45"/>
        <v>0.2652234356418669</v>
      </c>
      <c r="BB83" s="91">
        <f t="shared" si="46"/>
        <v>0.18123694135006493</v>
      </c>
      <c r="BC83" s="91">
        <f t="shared" si="47"/>
        <v>0.3023274557389381</v>
      </c>
      <c r="BD83" s="91">
        <f t="shared" si="48"/>
        <v>0.25762903402536719</v>
      </c>
      <c r="BE83" s="91">
        <f t="shared" si="49"/>
        <v>0.30568949227234532</v>
      </c>
      <c r="BF83" s="91">
        <f t="shared" si="50"/>
        <v>0.18493440101432562</v>
      </c>
      <c r="BG83" s="91">
        <f t="shared" si="55"/>
        <v>0.1002593228760911</v>
      </c>
    </row>
    <row r="84" spans="1:59" x14ac:dyDescent="0.2">
      <c r="A84" s="88" t="s">
        <v>178</v>
      </c>
      <c r="B84" s="85">
        <v>9686294</v>
      </c>
      <c r="C84" s="85">
        <v>11475039</v>
      </c>
      <c r="D84" s="85">
        <v>12196880</v>
      </c>
      <c r="E84" s="85">
        <v>13356058</v>
      </c>
      <c r="F84" s="85">
        <v>14602284</v>
      </c>
      <c r="G84" s="85">
        <v>14850140</v>
      </c>
      <c r="H84" s="85">
        <v>11520770</v>
      </c>
      <c r="I84" s="85">
        <v>14823745</v>
      </c>
      <c r="J84" s="85">
        <v>17511622</v>
      </c>
      <c r="K84" s="85">
        <v>18412165</v>
      </c>
      <c r="L84" s="43">
        <v>18784036.353999998</v>
      </c>
      <c r="M84" s="91">
        <f t="shared" si="51"/>
        <v>0.77051390168568545</v>
      </c>
      <c r="N84" s="91">
        <f t="shared" ref="N84:N145" si="57">C84/C$146*100</f>
        <v>0.7807719032218613</v>
      </c>
      <c r="O84" s="91">
        <f t="shared" ref="O84:O145" si="58">D84/D$146*100</f>
        <v>0.72884442612229194</v>
      </c>
      <c r="P84" s="91">
        <f t="shared" ref="P84:P145" si="59">E84/E$146*100</f>
        <v>0.72041538487408541</v>
      </c>
      <c r="Q84" s="91">
        <f t="shared" ref="Q84:Q145" si="60">F84/F$146*100</f>
        <v>0.7461711147936777</v>
      </c>
      <c r="R84" s="91">
        <f t="shared" ref="R84:R145" si="61">G84/G$146*100</f>
        <v>0.70592568029075375</v>
      </c>
      <c r="S84" s="91">
        <f t="shared" ref="S84:S145" si="62">H84/H$146*100</f>
        <v>0.73868855534808686</v>
      </c>
      <c r="T84" s="91">
        <f t="shared" ref="T84:T145" si="63">I84/I$146*100</f>
        <v>0.77454836723257647</v>
      </c>
      <c r="U84" s="91">
        <f t="shared" ref="U84:U145" si="64">J84/J$146*100</f>
        <v>0.79307906265467676</v>
      </c>
      <c r="V84" s="91">
        <f t="shared" ref="V84:W145" si="65">K84/K$146*100</f>
        <v>0.80921217377360311</v>
      </c>
      <c r="W84" s="91">
        <f t="shared" si="65"/>
        <v>0.82863848564003628</v>
      </c>
      <c r="X84" s="42">
        <f t="shared" si="52"/>
        <v>5.8124583954350828E-2</v>
      </c>
      <c r="Y84" s="85">
        <v>2678151</v>
      </c>
      <c r="Z84" s="85">
        <v>2503358</v>
      </c>
      <c r="AA84" s="85">
        <v>2611865</v>
      </c>
      <c r="AB84" s="85">
        <v>2820098</v>
      </c>
      <c r="AC84" s="85">
        <v>3019925</v>
      </c>
      <c r="AD84" s="85">
        <v>2758380</v>
      </c>
      <c r="AE84" s="85">
        <v>2426364</v>
      </c>
      <c r="AF84" s="85">
        <v>3163739</v>
      </c>
      <c r="AG84" s="85">
        <v>3490316</v>
      </c>
      <c r="AH84" s="85">
        <v>3760077</v>
      </c>
      <c r="AI84" s="43">
        <v>3758015.24</v>
      </c>
      <c r="AJ84" s="91">
        <f t="shared" si="56"/>
        <v>1.9398458457092034</v>
      </c>
      <c r="AK84" s="91">
        <f t="shared" si="56"/>
        <v>1.6057303251069628</v>
      </c>
      <c r="AL84" s="91">
        <f t="shared" si="56"/>
        <v>1.5354101938659026</v>
      </c>
      <c r="AM84" s="91">
        <f t="shared" si="56"/>
        <v>1.4224731722938144</v>
      </c>
      <c r="AN84" s="91">
        <f t="shared" si="56"/>
        <v>1.4331869135186468</v>
      </c>
      <c r="AO84" s="91">
        <f t="shared" si="53"/>
        <v>1.2773730292352767</v>
      </c>
      <c r="AP84" s="91">
        <f t="shared" si="53"/>
        <v>1.3735091630027183</v>
      </c>
      <c r="AQ84" s="91">
        <f t="shared" si="53"/>
        <v>1.3756246841568875</v>
      </c>
      <c r="AR84" s="91">
        <f t="shared" si="53"/>
        <v>1.3277531917352525</v>
      </c>
      <c r="AS84" s="91">
        <f t="shared" si="53"/>
        <v>1.3546418260033586</v>
      </c>
      <c r="AT84" s="91">
        <f t="shared" ref="AT84:AT119" si="66">AI84/AI$146*100</f>
        <v>1.3399683837193941</v>
      </c>
      <c r="AU84" s="42">
        <f t="shared" si="54"/>
        <v>-0.59987746198980929</v>
      </c>
      <c r="AV84" s="91">
        <f t="shared" si="40"/>
        <v>27.648871694375575</v>
      </c>
      <c r="AW84" s="91">
        <f t="shared" si="41"/>
        <v>21.815681846484356</v>
      </c>
      <c r="AX84" s="91">
        <f t="shared" si="42"/>
        <v>21.414205928073411</v>
      </c>
      <c r="AY84" s="91">
        <f t="shared" si="43"/>
        <v>21.114748079111369</v>
      </c>
      <c r="AZ84" s="91">
        <f t="shared" si="44"/>
        <v>20.681182478028777</v>
      </c>
      <c r="BA84" s="91">
        <f t="shared" si="45"/>
        <v>18.574774379231442</v>
      </c>
      <c r="BB84" s="91">
        <f t="shared" si="46"/>
        <v>21.060779791628512</v>
      </c>
      <c r="BC84" s="91">
        <f t="shared" si="47"/>
        <v>21.342373334133853</v>
      </c>
      <c r="BD84" s="91">
        <f t="shared" si="48"/>
        <v>19.931426112327003</v>
      </c>
      <c r="BE84" s="91">
        <f t="shared" si="49"/>
        <v>20.421699457939901</v>
      </c>
      <c r="BF84" s="91">
        <f t="shared" si="50"/>
        <v>20.006430828695361</v>
      </c>
      <c r="BG84" s="91">
        <f t="shared" si="55"/>
        <v>-7.6424408656802143</v>
      </c>
    </row>
    <row r="85" spans="1:59" x14ac:dyDescent="0.2">
      <c r="A85" s="88" t="s">
        <v>179</v>
      </c>
      <c r="B85" s="85">
        <v>6586992</v>
      </c>
      <c r="C85" s="85">
        <v>8149588</v>
      </c>
      <c r="D85" s="85">
        <v>10331772</v>
      </c>
      <c r="E85" s="85">
        <v>11626771</v>
      </c>
      <c r="F85" s="85">
        <v>11482411</v>
      </c>
      <c r="G85" s="85">
        <v>11979979</v>
      </c>
      <c r="H85" s="85">
        <v>8081705</v>
      </c>
      <c r="I85" s="85">
        <v>8132777</v>
      </c>
      <c r="J85" s="85">
        <v>11098324</v>
      </c>
      <c r="K85" s="85">
        <v>13276322</v>
      </c>
      <c r="L85" s="43">
        <v>13615515.027000001</v>
      </c>
      <c r="M85" s="91">
        <f t="shared" si="51"/>
        <v>0.52397427811838015</v>
      </c>
      <c r="N85" s="91">
        <f t="shared" si="57"/>
        <v>0.55450524684352198</v>
      </c>
      <c r="O85" s="91">
        <f t="shared" si="58"/>
        <v>0.61739186039104799</v>
      </c>
      <c r="P85" s="91">
        <f t="shared" si="59"/>
        <v>0.62713898852549566</v>
      </c>
      <c r="Q85" s="91">
        <f t="shared" si="60"/>
        <v>0.58674680045869454</v>
      </c>
      <c r="R85" s="91">
        <f t="shared" si="61"/>
        <v>0.56948788532929284</v>
      </c>
      <c r="S85" s="91">
        <f t="shared" si="62"/>
        <v>0.51818263807014719</v>
      </c>
      <c r="T85" s="91">
        <f t="shared" si="63"/>
        <v>0.42494181776714668</v>
      </c>
      <c r="U85" s="91">
        <f t="shared" si="64"/>
        <v>0.50262896235185417</v>
      </c>
      <c r="V85" s="91">
        <f t="shared" si="65"/>
        <v>0.58349256512410741</v>
      </c>
      <c r="W85" s="91">
        <f t="shared" si="65"/>
        <v>0.60063447176942364</v>
      </c>
      <c r="X85" s="42">
        <f t="shared" si="52"/>
        <v>7.6660193651043484E-2</v>
      </c>
      <c r="Y85" s="85">
        <v>578107</v>
      </c>
      <c r="Z85" s="85">
        <v>653572</v>
      </c>
      <c r="AA85" s="85">
        <v>777798</v>
      </c>
      <c r="AB85" s="85">
        <v>880613</v>
      </c>
      <c r="AC85" s="85">
        <v>944110</v>
      </c>
      <c r="AD85" s="85">
        <v>1031880</v>
      </c>
      <c r="AE85" s="85">
        <v>850898</v>
      </c>
      <c r="AF85" s="85">
        <v>1027103</v>
      </c>
      <c r="AG85" s="85">
        <v>1337654</v>
      </c>
      <c r="AH85" s="85">
        <v>1717013</v>
      </c>
      <c r="AI85" s="43">
        <v>1732057.405</v>
      </c>
      <c r="AJ85" s="91">
        <f t="shared" si="56"/>
        <v>0.41873608408391105</v>
      </c>
      <c r="AK85" s="91">
        <f t="shared" si="56"/>
        <v>0.41922105429619255</v>
      </c>
      <c r="AL85" s="91">
        <f t="shared" si="56"/>
        <v>0.45723610445735574</v>
      </c>
      <c r="AM85" s="91">
        <f t="shared" si="56"/>
        <v>0.44418611256529839</v>
      </c>
      <c r="AN85" s="91">
        <f t="shared" si="56"/>
        <v>0.44805288108879843</v>
      </c>
      <c r="AO85" s="91">
        <f t="shared" si="53"/>
        <v>0.47785137704279229</v>
      </c>
      <c r="AP85" s="91">
        <f t="shared" si="53"/>
        <v>0.48167389549988665</v>
      </c>
      <c r="AQ85" s="91">
        <f t="shared" si="53"/>
        <v>0.44659443777492125</v>
      </c>
      <c r="AR85" s="91">
        <f t="shared" si="53"/>
        <v>0.50885775612793449</v>
      </c>
      <c r="AS85" s="91">
        <f t="shared" si="53"/>
        <v>0.61858776445043673</v>
      </c>
      <c r="AT85" s="91">
        <f t="shared" si="66"/>
        <v>0.6175872137993399</v>
      </c>
      <c r="AU85" s="42">
        <f t="shared" si="54"/>
        <v>0.19885112971542884</v>
      </c>
      <c r="AV85" s="91">
        <f t="shared" si="40"/>
        <v>8.776494642774729</v>
      </c>
      <c r="AW85" s="91">
        <f t="shared" si="41"/>
        <v>8.0196937562978654</v>
      </c>
      <c r="AX85" s="91">
        <f t="shared" si="42"/>
        <v>7.5282149083429255</v>
      </c>
      <c r="AY85" s="91">
        <f t="shared" si="43"/>
        <v>7.5740117355024879</v>
      </c>
      <c r="AZ85" s="91">
        <f t="shared" si="44"/>
        <v>8.2222278927308903</v>
      </c>
      <c r="BA85" s="91">
        <f t="shared" si="45"/>
        <v>8.6133706912174048</v>
      </c>
      <c r="BB85" s="91">
        <f t="shared" si="46"/>
        <v>10.528694130755824</v>
      </c>
      <c r="BC85" s="91">
        <f t="shared" si="47"/>
        <v>12.629179430347101</v>
      </c>
      <c r="BD85" s="91">
        <f t="shared" si="48"/>
        <v>12.052756794629531</v>
      </c>
      <c r="BE85" s="91">
        <f t="shared" si="49"/>
        <v>12.932896626038445</v>
      </c>
      <c r="BF85" s="91">
        <f t="shared" si="50"/>
        <v>12.72120372652283</v>
      </c>
      <c r="BG85" s="91">
        <f t="shared" si="55"/>
        <v>3.9447090837481014</v>
      </c>
    </row>
    <row r="86" spans="1:59" x14ac:dyDescent="0.2">
      <c r="A86" s="88" t="s">
        <v>180</v>
      </c>
      <c r="B86" s="85">
        <v>18689693</v>
      </c>
      <c r="C86" s="85">
        <v>22585507</v>
      </c>
      <c r="D86" s="85">
        <v>25676988</v>
      </c>
      <c r="E86" s="85">
        <v>29065609</v>
      </c>
      <c r="F86" s="85">
        <v>34818385</v>
      </c>
      <c r="G86" s="85">
        <v>36599660</v>
      </c>
      <c r="H86" s="85">
        <v>28759833</v>
      </c>
      <c r="I86" s="85">
        <v>35658919</v>
      </c>
      <c r="J86" s="85">
        <v>45090854</v>
      </c>
      <c r="K86" s="85">
        <v>48052109</v>
      </c>
      <c r="L86" s="43">
        <v>47232350.306000002</v>
      </c>
      <c r="M86" s="91">
        <f t="shared" si="51"/>
        <v>1.4867056765712092</v>
      </c>
      <c r="N86" s="91">
        <f t="shared" si="57"/>
        <v>1.5367380699639166</v>
      </c>
      <c r="O86" s="91">
        <f t="shared" si="58"/>
        <v>1.5343702310270313</v>
      </c>
      <c r="P86" s="91">
        <f t="shared" si="59"/>
        <v>1.5677763524488051</v>
      </c>
      <c r="Q86" s="91">
        <f t="shared" si="60"/>
        <v>1.7792061262995202</v>
      </c>
      <c r="R86" s="91">
        <f t="shared" si="61"/>
        <v>1.7398246672361535</v>
      </c>
      <c r="S86" s="91">
        <f t="shared" si="62"/>
        <v>1.844022534155463</v>
      </c>
      <c r="T86" s="91">
        <f t="shared" si="63"/>
        <v>1.863197018616328</v>
      </c>
      <c r="U86" s="91">
        <f t="shared" si="64"/>
        <v>2.0421073630197637</v>
      </c>
      <c r="V86" s="91">
        <f t="shared" si="65"/>
        <v>2.1118837235217107</v>
      </c>
      <c r="W86" s="91">
        <f t="shared" si="65"/>
        <v>2.0836066590367901</v>
      </c>
      <c r="X86" s="42">
        <f t="shared" si="52"/>
        <v>0.59690098246558088</v>
      </c>
      <c r="Y86" s="85">
        <v>2008789</v>
      </c>
      <c r="Z86" s="85">
        <v>2396212</v>
      </c>
      <c r="AA86" s="85">
        <v>2738188</v>
      </c>
      <c r="AB86" s="85">
        <v>3254112</v>
      </c>
      <c r="AC86" s="85">
        <v>3626716</v>
      </c>
      <c r="AD86" s="85">
        <v>3834082</v>
      </c>
      <c r="AE86" s="85">
        <v>3121523</v>
      </c>
      <c r="AF86" s="85">
        <v>4052813</v>
      </c>
      <c r="AG86" s="85">
        <v>4584013</v>
      </c>
      <c r="AH86" s="85">
        <v>5243818</v>
      </c>
      <c r="AI86" s="43">
        <v>5699703.6509999996</v>
      </c>
      <c r="AJ86" s="91">
        <f t="shared" si="56"/>
        <v>1.4550116840149583</v>
      </c>
      <c r="AK86" s="91">
        <f t="shared" si="56"/>
        <v>1.5370036062701402</v>
      </c>
      <c r="AL86" s="91">
        <f t="shared" si="56"/>
        <v>1.6096703956449847</v>
      </c>
      <c r="AM86" s="91">
        <f t="shared" si="56"/>
        <v>1.6413922564532755</v>
      </c>
      <c r="AN86" s="91">
        <f t="shared" si="56"/>
        <v>1.7211559592535219</v>
      </c>
      <c r="AO86" s="91">
        <f t="shared" si="53"/>
        <v>1.7755178542029917</v>
      </c>
      <c r="AP86" s="91">
        <f t="shared" si="53"/>
        <v>1.7670227727677026</v>
      </c>
      <c r="AQ86" s="91">
        <f t="shared" si="53"/>
        <v>1.7622027616917602</v>
      </c>
      <c r="AR86" s="91">
        <f t="shared" si="53"/>
        <v>1.7438071199587346</v>
      </c>
      <c r="AS86" s="91">
        <f t="shared" si="53"/>
        <v>1.8891887561742167</v>
      </c>
      <c r="AT86" s="91">
        <f t="shared" si="66"/>
        <v>2.0323022130453094</v>
      </c>
      <c r="AU86" s="42">
        <f t="shared" si="54"/>
        <v>0.57729052903035116</v>
      </c>
      <c r="AV86" s="91">
        <f t="shared" si="40"/>
        <v>10.748111271811688</v>
      </c>
      <c r="AW86" s="91">
        <f t="shared" si="41"/>
        <v>10.609511666043185</v>
      </c>
      <c r="AX86" s="91">
        <f t="shared" si="42"/>
        <v>10.663976631527031</v>
      </c>
      <c r="AY86" s="91">
        <f t="shared" si="43"/>
        <v>11.195746836063197</v>
      </c>
      <c r="AZ86" s="91">
        <f t="shared" si="44"/>
        <v>10.416094830360455</v>
      </c>
      <c r="BA86" s="91">
        <f t="shared" si="45"/>
        <v>10.475731195317115</v>
      </c>
      <c r="BB86" s="91">
        <f t="shared" si="46"/>
        <v>10.853759129964349</v>
      </c>
      <c r="BC86" s="91">
        <f t="shared" si="47"/>
        <v>11.365495964698201</v>
      </c>
      <c r="BD86" s="91">
        <f t="shared" si="48"/>
        <v>10.166170283667727</v>
      </c>
      <c r="BE86" s="91">
        <f t="shared" si="49"/>
        <v>10.91277388053873</v>
      </c>
      <c r="BF86" s="91">
        <f t="shared" si="50"/>
        <v>12.067372498031199</v>
      </c>
      <c r="BG86" s="91">
        <f t="shared" si="55"/>
        <v>1.3192612262195116</v>
      </c>
    </row>
    <row r="87" spans="1:59" x14ac:dyDescent="0.2">
      <c r="A87" s="88" t="s">
        <v>181</v>
      </c>
      <c r="B87" s="85">
        <v>10230981</v>
      </c>
      <c r="C87" s="85">
        <v>11975106</v>
      </c>
      <c r="D87" s="85">
        <v>13188146</v>
      </c>
      <c r="E87" s="85">
        <v>14580813</v>
      </c>
      <c r="F87" s="85">
        <v>13896070</v>
      </c>
      <c r="G87" s="85">
        <v>14025075</v>
      </c>
      <c r="H87" s="85">
        <v>11390763</v>
      </c>
      <c r="I87" s="85">
        <v>13825284</v>
      </c>
      <c r="J87" s="85">
        <v>15160626</v>
      </c>
      <c r="K87" s="85">
        <v>15842075</v>
      </c>
      <c r="L87" s="43">
        <v>16384549.971000001</v>
      </c>
      <c r="M87" s="91">
        <f t="shared" si="51"/>
        <v>0.81384202135327688</v>
      </c>
      <c r="N87" s="91">
        <f t="shared" si="57"/>
        <v>0.81479690856854881</v>
      </c>
      <c r="O87" s="91">
        <f t="shared" si="58"/>
        <v>0.78807914015608915</v>
      </c>
      <c r="P87" s="91">
        <f t="shared" si="59"/>
        <v>0.78647771739027095</v>
      </c>
      <c r="Q87" s="91">
        <f t="shared" si="60"/>
        <v>0.71008385011214548</v>
      </c>
      <c r="R87" s="91">
        <f t="shared" si="61"/>
        <v>0.66670486678939345</v>
      </c>
      <c r="S87" s="91">
        <f t="shared" si="62"/>
        <v>0.73035276850266417</v>
      </c>
      <c r="T87" s="91">
        <f t="shared" si="63"/>
        <v>0.72237826195247312</v>
      </c>
      <c r="U87" s="91">
        <f t="shared" si="64"/>
        <v>0.68660544736165052</v>
      </c>
      <c r="V87" s="91">
        <f t="shared" si="65"/>
        <v>0.69625706416569999</v>
      </c>
      <c r="W87" s="91">
        <f t="shared" si="65"/>
        <v>0.72278760645455153</v>
      </c>
      <c r="X87" s="42">
        <f t="shared" si="52"/>
        <v>-9.1054414898725344E-2</v>
      </c>
      <c r="Y87" s="85">
        <v>1011616</v>
      </c>
      <c r="Z87" s="85">
        <v>1441796</v>
      </c>
      <c r="AA87" s="85">
        <v>1672449</v>
      </c>
      <c r="AB87" s="85">
        <v>1800523</v>
      </c>
      <c r="AC87" s="85">
        <v>1923744</v>
      </c>
      <c r="AD87" s="85">
        <v>1895053</v>
      </c>
      <c r="AE87" s="85">
        <v>1812143</v>
      </c>
      <c r="AF87" s="85">
        <v>2132553</v>
      </c>
      <c r="AG87" s="85">
        <v>2176088</v>
      </c>
      <c r="AH87" s="85">
        <v>2267704</v>
      </c>
      <c r="AI87" s="43">
        <v>2370980.6749999998</v>
      </c>
      <c r="AJ87" s="91">
        <f t="shared" si="56"/>
        <v>0.73273653914695669</v>
      </c>
      <c r="AK87" s="91">
        <f t="shared" si="56"/>
        <v>0.92481201642670308</v>
      </c>
      <c r="AL87" s="91">
        <f t="shared" si="56"/>
        <v>0.98316537926762482</v>
      </c>
      <c r="AM87" s="91">
        <f t="shared" si="56"/>
        <v>0.90819385127679086</v>
      </c>
      <c r="AN87" s="91">
        <f t="shared" si="56"/>
        <v>0.91296463513498383</v>
      </c>
      <c r="AO87" s="91">
        <f t="shared" si="53"/>
        <v>0.87757654535321417</v>
      </c>
      <c r="AP87" s="91">
        <f t="shared" si="53"/>
        <v>1.0258127037704297</v>
      </c>
      <c r="AQ87" s="91">
        <f t="shared" si="53"/>
        <v>0.92725491801720139</v>
      </c>
      <c r="AR87" s="91">
        <f t="shared" si="53"/>
        <v>0.82780693424228136</v>
      </c>
      <c r="AS87" s="91">
        <f t="shared" si="53"/>
        <v>0.81698504775171366</v>
      </c>
      <c r="AT87" s="91">
        <f t="shared" si="66"/>
        <v>0.84540347497623969</v>
      </c>
      <c r="AU87" s="42">
        <f t="shared" si="54"/>
        <v>0.112666935829283</v>
      </c>
      <c r="AV87" s="91">
        <f t="shared" si="40"/>
        <v>9.8877712704187406</v>
      </c>
      <c r="AW87" s="91">
        <f t="shared" si="41"/>
        <v>12.039943529518652</v>
      </c>
      <c r="AX87" s="91">
        <f t="shared" si="42"/>
        <v>12.681456514054364</v>
      </c>
      <c r="AY87" s="91">
        <f t="shared" si="43"/>
        <v>12.34857754502441</v>
      </c>
      <c r="AZ87" s="91">
        <f t="shared" si="44"/>
        <v>13.843799002163919</v>
      </c>
      <c r="BA87" s="91">
        <f t="shared" si="45"/>
        <v>13.511892093268663</v>
      </c>
      <c r="BB87" s="91">
        <f t="shared" si="46"/>
        <v>15.908881608721032</v>
      </c>
      <c r="BC87" s="91">
        <f t="shared" si="47"/>
        <v>15.425021287085313</v>
      </c>
      <c r="BD87" s="91">
        <f t="shared" si="48"/>
        <v>14.353549780859973</v>
      </c>
      <c r="BE87" s="91">
        <f t="shared" si="49"/>
        <v>14.314437976085834</v>
      </c>
      <c r="BF87" s="91">
        <f t="shared" si="50"/>
        <v>14.470831845833674</v>
      </c>
      <c r="BG87" s="91">
        <f t="shared" si="55"/>
        <v>4.5830605754149332</v>
      </c>
    </row>
    <row r="88" spans="1:59" x14ac:dyDescent="0.2">
      <c r="A88" s="88" t="s">
        <v>182</v>
      </c>
      <c r="B88" s="85">
        <v>4815511</v>
      </c>
      <c r="C88" s="85">
        <v>6302349</v>
      </c>
      <c r="D88" s="85">
        <v>6956340</v>
      </c>
      <c r="E88" s="85">
        <v>6793688</v>
      </c>
      <c r="F88" s="85">
        <v>7108474</v>
      </c>
      <c r="G88" s="85">
        <v>7886389</v>
      </c>
      <c r="H88" s="85">
        <v>5534372</v>
      </c>
      <c r="I88" s="85">
        <v>6485686</v>
      </c>
      <c r="J88" s="85">
        <v>8060605</v>
      </c>
      <c r="K88" s="85">
        <v>9323665</v>
      </c>
      <c r="L88" s="43">
        <v>9920601.9489999991</v>
      </c>
      <c r="M88" s="91">
        <f t="shared" si="51"/>
        <v>0.38305859487853011</v>
      </c>
      <c r="N88" s="91">
        <f t="shared" si="57"/>
        <v>0.42881745530436932</v>
      </c>
      <c r="O88" s="91">
        <f t="shared" si="58"/>
        <v>0.41568742458821806</v>
      </c>
      <c r="P88" s="91">
        <f t="shared" si="59"/>
        <v>0.36644624897813827</v>
      </c>
      <c r="Q88" s="91">
        <f t="shared" si="60"/>
        <v>0.36324029645375155</v>
      </c>
      <c r="R88" s="91">
        <f t="shared" si="61"/>
        <v>0.37489239292441129</v>
      </c>
      <c r="S88" s="91">
        <f t="shared" si="62"/>
        <v>0.35485277958321376</v>
      </c>
      <c r="T88" s="91">
        <f t="shared" si="63"/>
        <v>0.33888045845926112</v>
      </c>
      <c r="U88" s="91">
        <f t="shared" si="64"/>
        <v>0.36505453680016625</v>
      </c>
      <c r="V88" s="91">
        <f t="shared" si="65"/>
        <v>0.40977382193711942</v>
      </c>
      <c r="W88" s="91">
        <f t="shared" si="65"/>
        <v>0.43763717343457992</v>
      </c>
      <c r="X88" s="42">
        <f t="shared" si="52"/>
        <v>5.4578578556049806E-2</v>
      </c>
      <c r="Y88" s="85">
        <v>281385</v>
      </c>
      <c r="Z88" s="85">
        <v>308248</v>
      </c>
      <c r="AA88" s="85">
        <v>385982</v>
      </c>
      <c r="AB88" s="85">
        <v>459936</v>
      </c>
      <c r="AC88" s="85">
        <v>536380</v>
      </c>
      <c r="AD88" s="85">
        <v>581481</v>
      </c>
      <c r="AE88" s="85">
        <v>384936</v>
      </c>
      <c r="AF88" s="85">
        <v>508305</v>
      </c>
      <c r="AG88" s="85">
        <v>563213</v>
      </c>
      <c r="AH88" s="85">
        <v>715892</v>
      </c>
      <c r="AI88" s="43">
        <v>931882.61699999997</v>
      </c>
      <c r="AJ88" s="91">
        <f t="shared" si="56"/>
        <v>0.20381357260844674</v>
      </c>
      <c r="AK88" s="91">
        <f t="shared" si="56"/>
        <v>0.19771968741728951</v>
      </c>
      <c r="AL88" s="91">
        <f t="shared" si="56"/>
        <v>0.2269032654630882</v>
      </c>
      <c r="AM88" s="91">
        <f t="shared" si="56"/>
        <v>0.23199428564969296</v>
      </c>
      <c r="AN88" s="91">
        <f t="shared" si="56"/>
        <v>0.25455360536209731</v>
      </c>
      <c r="AO88" s="91">
        <f t="shared" si="53"/>
        <v>0.26927694748829312</v>
      </c>
      <c r="AP88" s="91">
        <f t="shared" si="53"/>
        <v>0.21790346508999242</v>
      </c>
      <c r="AQ88" s="91">
        <f t="shared" si="53"/>
        <v>0.22101598933425504</v>
      </c>
      <c r="AR88" s="91">
        <f t="shared" si="53"/>
        <v>0.21425219331911116</v>
      </c>
      <c r="AS88" s="91">
        <f t="shared" si="53"/>
        <v>0.25791419859252784</v>
      </c>
      <c r="AT88" s="91">
        <f t="shared" si="66"/>
        <v>0.33227466212129814</v>
      </c>
      <c r="AU88" s="42">
        <f t="shared" si="54"/>
        <v>0.1284610895128514</v>
      </c>
      <c r="AV88" s="91">
        <f t="shared" si="40"/>
        <v>5.8433051030306027</v>
      </c>
      <c r="AW88" s="91">
        <f t="shared" si="41"/>
        <v>4.8910017518864795</v>
      </c>
      <c r="AX88" s="91">
        <f t="shared" si="42"/>
        <v>5.5486362081209366</v>
      </c>
      <c r="AY88" s="91">
        <f t="shared" si="43"/>
        <v>6.7700489042181511</v>
      </c>
      <c r="AZ88" s="91">
        <f t="shared" si="44"/>
        <v>7.5456420041769858</v>
      </c>
      <c r="BA88" s="91">
        <f t="shared" si="45"/>
        <v>7.3732223962069323</v>
      </c>
      <c r="BB88" s="91">
        <f t="shared" si="46"/>
        <v>6.955369100595334</v>
      </c>
      <c r="BC88" s="91">
        <f t="shared" si="47"/>
        <v>7.8373359425664448</v>
      </c>
      <c r="BD88" s="91">
        <f t="shared" si="48"/>
        <v>6.9872298667407726</v>
      </c>
      <c r="BE88" s="91">
        <f t="shared" si="49"/>
        <v>7.678225247260599</v>
      </c>
      <c r="BF88" s="91">
        <f t="shared" si="50"/>
        <v>9.3934079987347356</v>
      </c>
      <c r="BG88" s="91">
        <f t="shared" si="55"/>
        <v>3.550102895704133</v>
      </c>
    </row>
    <row r="89" spans="1:59" x14ac:dyDescent="0.2">
      <c r="A89" s="88" t="s">
        <v>183</v>
      </c>
      <c r="B89" s="85">
        <v>20365306</v>
      </c>
      <c r="C89" s="85">
        <v>24998436</v>
      </c>
      <c r="D89" s="85">
        <v>29572431</v>
      </c>
      <c r="E89" s="85">
        <v>33771286</v>
      </c>
      <c r="F89" s="85">
        <v>40765812</v>
      </c>
      <c r="G89" s="85">
        <v>40668451</v>
      </c>
      <c r="H89" s="85">
        <v>40762433</v>
      </c>
      <c r="I89" s="85">
        <v>55285628</v>
      </c>
      <c r="J89" s="85">
        <v>64899787</v>
      </c>
      <c r="K89" s="85">
        <v>65759904</v>
      </c>
      <c r="L89" s="43">
        <v>64667781.489</v>
      </c>
      <c r="M89" s="91">
        <f t="shared" si="51"/>
        <v>1.6199953651089778</v>
      </c>
      <c r="N89" s="91">
        <f t="shared" si="57"/>
        <v>1.7009159143851185</v>
      </c>
      <c r="O89" s="91">
        <f t="shared" si="58"/>
        <v>1.7671487709345406</v>
      </c>
      <c r="P89" s="91">
        <f t="shared" si="59"/>
        <v>1.821596911407753</v>
      </c>
      <c r="Q89" s="91">
        <f t="shared" si="60"/>
        <v>2.0831173661263866</v>
      </c>
      <c r="R89" s="91">
        <f t="shared" si="61"/>
        <v>1.9332412986373317</v>
      </c>
      <c r="S89" s="91">
        <f t="shared" si="62"/>
        <v>2.6136050581031629</v>
      </c>
      <c r="T89" s="91">
        <f t="shared" si="63"/>
        <v>2.888702746763899</v>
      </c>
      <c r="U89" s="91">
        <f t="shared" si="64"/>
        <v>2.93922871567512</v>
      </c>
      <c r="V89" s="91">
        <f t="shared" si="65"/>
        <v>2.8901389305920002</v>
      </c>
      <c r="W89" s="91">
        <f t="shared" si="65"/>
        <v>2.8527528116359679</v>
      </c>
      <c r="X89" s="42">
        <f t="shared" si="52"/>
        <v>1.2327574465269902</v>
      </c>
      <c r="Y89" s="85">
        <v>3983993</v>
      </c>
      <c r="Z89" s="85">
        <v>4610872</v>
      </c>
      <c r="AA89" s="85">
        <v>4118478</v>
      </c>
      <c r="AB89" s="85">
        <v>4269615</v>
      </c>
      <c r="AC89" s="85">
        <v>4699043</v>
      </c>
      <c r="AD89" s="85">
        <v>4475470</v>
      </c>
      <c r="AE89" s="85">
        <v>6279041</v>
      </c>
      <c r="AF89" s="85">
        <v>11706695</v>
      </c>
      <c r="AG89" s="85">
        <v>12869797</v>
      </c>
      <c r="AH89" s="85">
        <v>13575121</v>
      </c>
      <c r="AI89" s="43">
        <v>12574647.458000001</v>
      </c>
      <c r="AJ89" s="91">
        <f t="shared" si="56"/>
        <v>2.8856969866092488</v>
      </c>
      <c r="AK89" s="91">
        <f t="shared" si="56"/>
        <v>2.9575542114178606</v>
      </c>
      <c r="AL89" s="91">
        <f t="shared" si="56"/>
        <v>2.4210872707480879</v>
      </c>
      <c r="AM89" s="91">
        <f t="shared" si="56"/>
        <v>2.1536176379413958</v>
      </c>
      <c r="AN89" s="91">
        <f t="shared" si="56"/>
        <v>2.230057678141478</v>
      </c>
      <c r="AO89" s="91">
        <f t="shared" si="53"/>
        <v>2.0725370221476389</v>
      </c>
      <c r="AP89" s="91">
        <f t="shared" si="53"/>
        <v>3.5544214917340313</v>
      </c>
      <c r="AQ89" s="91">
        <f t="shared" si="53"/>
        <v>5.0901855721650913</v>
      </c>
      <c r="AR89" s="91">
        <f t="shared" si="53"/>
        <v>4.8958071543478523</v>
      </c>
      <c r="AS89" s="91">
        <f t="shared" si="53"/>
        <v>4.8907048179216916</v>
      </c>
      <c r="AT89" s="91">
        <f t="shared" si="66"/>
        <v>4.4836513303063263</v>
      </c>
      <c r="AU89" s="42">
        <f t="shared" si="54"/>
        <v>1.5979543436970776</v>
      </c>
      <c r="AV89" s="91">
        <f t="shared" si="40"/>
        <v>19.562647376867307</v>
      </c>
      <c r="AW89" s="91">
        <f t="shared" si="41"/>
        <v>18.444641896797066</v>
      </c>
      <c r="AX89" s="91">
        <f t="shared" si="42"/>
        <v>13.926748193275012</v>
      </c>
      <c r="AY89" s="91">
        <f t="shared" si="43"/>
        <v>12.642737383468312</v>
      </c>
      <c r="AZ89" s="91">
        <f t="shared" si="44"/>
        <v>11.526921136760382</v>
      </c>
      <c r="BA89" s="91">
        <f t="shared" si="45"/>
        <v>11.004771241471675</v>
      </c>
      <c r="BB89" s="91">
        <f t="shared" si="46"/>
        <v>15.403989747128193</v>
      </c>
      <c r="BC89" s="91">
        <f t="shared" si="47"/>
        <v>21.174933565012594</v>
      </c>
      <c r="BD89" s="91">
        <f t="shared" si="48"/>
        <v>19.830260768036112</v>
      </c>
      <c r="BE89" s="91">
        <f t="shared" si="49"/>
        <v>20.643462314056908</v>
      </c>
      <c r="BF89" s="91">
        <f t="shared" si="50"/>
        <v>19.444995898210841</v>
      </c>
      <c r="BG89" s="91">
        <f t="shared" si="55"/>
        <v>-0.11765147865646597</v>
      </c>
    </row>
    <row r="90" spans="1:59" x14ac:dyDescent="0.2">
      <c r="A90" s="88" t="s">
        <v>184</v>
      </c>
      <c r="B90" s="85">
        <v>56146639</v>
      </c>
      <c r="C90" s="85">
        <v>63636081</v>
      </c>
      <c r="D90" s="85">
        <v>63737086</v>
      </c>
      <c r="E90" s="85">
        <v>67575179</v>
      </c>
      <c r="F90" s="85">
        <v>63034870</v>
      </c>
      <c r="G90" s="85">
        <v>60206352</v>
      </c>
      <c r="H90" s="85">
        <v>53099222</v>
      </c>
      <c r="I90" s="85">
        <v>61952201</v>
      </c>
      <c r="J90" s="85">
        <v>54802556</v>
      </c>
      <c r="K90" s="85">
        <v>56459877</v>
      </c>
      <c r="L90" s="43">
        <v>56491000.531000003</v>
      </c>
      <c r="M90" s="91">
        <f t="shared" si="51"/>
        <v>4.4662866812041502</v>
      </c>
      <c r="N90" s="91">
        <f t="shared" si="57"/>
        <v>4.3298557918583569</v>
      </c>
      <c r="O90" s="91">
        <f t="shared" si="58"/>
        <v>3.808713365088217</v>
      </c>
      <c r="P90" s="91">
        <f t="shared" si="59"/>
        <v>3.6449526190452461</v>
      </c>
      <c r="Q90" s="91">
        <f t="shared" si="60"/>
        <v>3.2210576933563648</v>
      </c>
      <c r="R90" s="91">
        <f t="shared" si="61"/>
        <v>2.8620073611039754</v>
      </c>
      <c r="S90" s="91">
        <f t="shared" si="62"/>
        <v>3.4046151072616979</v>
      </c>
      <c r="T90" s="91">
        <f t="shared" si="63"/>
        <v>3.2370346448225056</v>
      </c>
      <c r="U90" s="91">
        <f t="shared" si="64"/>
        <v>2.4819379805914283</v>
      </c>
      <c r="V90" s="91">
        <f t="shared" si="65"/>
        <v>2.4814039955735927</v>
      </c>
      <c r="W90" s="91">
        <f t="shared" si="65"/>
        <v>2.4920425115302844</v>
      </c>
      <c r="X90" s="42">
        <f t="shared" si="52"/>
        <v>-1.9742441696738657</v>
      </c>
      <c r="Y90" s="85">
        <v>3632946</v>
      </c>
      <c r="Z90" s="85">
        <v>3078647</v>
      </c>
      <c r="AA90" s="85">
        <v>2940318</v>
      </c>
      <c r="AB90" s="85">
        <v>2690694</v>
      </c>
      <c r="AC90" s="85">
        <v>2230841</v>
      </c>
      <c r="AD90" s="85">
        <v>2045850</v>
      </c>
      <c r="AE90" s="85">
        <v>1559025</v>
      </c>
      <c r="AF90" s="85">
        <v>2041996</v>
      </c>
      <c r="AG90" s="85">
        <v>1866465</v>
      </c>
      <c r="AH90" s="85">
        <v>2706784</v>
      </c>
      <c r="AI90" s="43">
        <v>2470902.534</v>
      </c>
      <c r="AJ90" s="91">
        <f t="shared" si="56"/>
        <v>2.6314256387283121</v>
      </c>
      <c r="AK90" s="91">
        <f t="shared" si="56"/>
        <v>1.9747382708344456</v>
      </c>
      <c r="AL90" s="91">
        <f t="shared" si="56"/>
        <v>1.7284944782396499</v>
      </c>
      <c r="AM90" s="91">
        <f t="shared" si="56"/>
        <v>1.3572010723924959</v>
      </c>
      <c r="AN90" s="91">
        <f t="shared" si="56"/>
        <v>1.0587058047272204</v>
      </c>
      <c r="AO90" s="91">
        <f t="shared" si="53"/>
        <v>0.94740884572139838</v>
      </c>
      <c r="AP90" s="91">
        <f t="shared" si="53"/>
        <v>0.88252839345222445</v>
      </c>
      <c r="AQ90" s="91">
        <f t="shared" si="53"/>
        <v>0.88787984803728359</v>
      </c>
      <c r="AR90" s="91">
        <f t="shared" si="53"/>
        <v>0.71002306410426397</v>
      </c>
      <c r="AS90" s="91">
        <f t="shared" si="53"/>
        <v>0.9751722691733905</v>
      </c>
      <c r="AT90" s="91">
        <f t="shared" si="66"/>
        <v>0.88103189140130655</v>
      </c>
      <c r="AU90" s="42">
        <f t="shared" si="54"/>
        <v>-1.7503937473270055</v>
      </c>
      <c r="AV90" s="91">
        <f t="shared" si="40"/>
        <v>6.4704603244372301</v>
      </c>
      <c r="AW90" s="91">
        <f t="shared" si="41"/>
        <v>4.837895344309465</v>
      </c>
      <c r="AX90" s="91">
        <f t="shared" si="42"/>
        <v>4.6131980366971908</v>
      </c>
      <c r="AY90" s="91">
        <f t="shared" si="43"/>
        <v>3.981778575828856</v>
      </c>
      <c r="AZ90" s="91">
        <f t="shared" si="44"/>
        <v>3.5390586194593565</v>
      </c>
      <c r="BA90" s="91">
        <f t="shared" si="45"/>
        <v>3.3980633804220526</v>
      </c>
      <c r="BB90" s="91">
        <f t="shared" si="46"/>
        <v>2.9360599671309684</v>
      </c>
      <c r="BC90" s="91">
        <f t="shared" si="47"/>
        <v>3.2960830560321819</v>
      </c>
      <c r="BD90" s="91">
        <f t="shared" si="48"/>
        <v>3.4057991747684175</v>
      </c>
      <c r="BE90" s="91">
        <f t="shared" si="49"/>
        <v>4.7941726830187745</v>
      </c>
      <c r="BF90" s="91">
        <f t="shared" si="50"/>
        <v>4.373975519594608</v>
      </c>
      <c r="BG90" s="91">
        <f t="shared" si="55"/>
        <v>-2.0964848048426221</v>
      </c>
    </row>
    <row r="91" spans="1:59" x14ac:dyDescent="0.2">
      <c r="A91" s="88" t="s">
        <v>185</v>
      </c>
      <c r="B91" s="85">
        <v>24604473</v>
      </c>
      <c r="C91" s="85">
        <v>26748705</v>
      </c>
      <c r="D91" s="85">
        <v>25760395</v>
      </c>
      <c r="E91" s="85">
        <v>27375040</v>
      </c>
      <c r="F91" s="85">
        <v>26614593</v>
      </c>
      <c r="G91" s="85">
        <v>25654959</v>
      </c>
      <c r="H91" s="85">
        <v>21322030</v>
      </c>
      <c r="I91" s="85">
        <v>29438386</v>
      </c>
      <c r="J91" s="85">
        <v>37950368</v>
      </c>
      <c r="K91" s="85">
        <v>40233521</v>
      </c>
      <c r="L91" s="43">
        <v>41448070.943999998</v>
      </c>
      <c r="M91" s="91">
        <f t="shared" si="51"/>
        <v>1.9572076265855758</v>
      </c>
      <c r="N91" s="91">
        <f t="shared" si="57"/>
        <v>1.8200057805093404</v>
      </c>
      <c r="O91" s="91">
        <f t="shared" si="58"/>
        <v>1.5393543521341984</v>
      </c>
      <c r="P91" s="91">
        <f t="shared" si="59"/>
        <v>1.4765883749189681</v>
      </c>
      <c r="Q91" s="91">
        <f t="shared" si="60"/>
        <v>1.3599954999224786</v>
      </c>
      <c r="R91" s="91">
        <f t="shared" si="61"/>
        <v>1.2195504139965279</v>
      </c>
      <c r="S91" s="91">
        <f t="shared" si="62"/>
        <v>1.367125594711861</v>
      </c>
      <c r="T91" s="91">
        <f t="shared" si="63"/>
        <v>1.5381709419760214</v>
      </c>
      <c r="U91" s="91">
        <f t="shared" si="64"/>
        <v>1.7187238441327728</v>
      </c>
      <c r="V91" s="91">
        <f t="shared" si="65"/>
        <v>1.768257833175833</v>
      </c>
      <c r="W91" s="91">
        <f t="shared" si="65"/>
        <v>1.8284391114065954</v>
      </c>
      <c r="X91" s="42">
        <f t="shared" si="52"/>
        <v>-0.12876851517898036</v>
      </c>
      <c r="Y91" s="85">
        <v>864169</v>
      </c>
      <c r="Z91" s="85">
        <v>898841</v>
      </c>
      <c r="AA91" s="85">
        <v>750741</v>
      </c>
      <c r="AB91" s="85">
        <v>831746</v>
      </c>
      <c r="AC91" s="85">
        <v>820284</v>
      </c>
      <c r="AD91" s="85">
        <v>777832</v>
      </c>
      <c r="AE91" s="85">
        <v>865371</v>
      </c>
      <c r="AF91" s="85">
        <v>1103803</v>
      </c>
      <c r="AG91" s="85">
        <v>1105244</v>
      </c>
      <c r="AH91" s="85">
        <v>1163956</v>
      </c>
      <c r="AI91" s="43">
        <v>1082793.399</v>
      </c>
      <c r="AJ91" s="91">
        <f t="shared" si="56"/>
        <v>0.62593731445339584</v>
      </c>
      <c r="AK91" s="91">
        <f t="shared" si="56"/>
        <v>0.57654408644287702</v>
      </c>
      <c r="AL91" s="91">
        <f t="shared" si="56"/>
        <v>0.44133038436254612</v>
      </c>
      <c r="AM91" s="91">
        <f t="shared" si="56"/>
        <v>0.41953732500171664</v>
      </c>
      <c r="AN91" s="91">
        <f t="shared" si="56"/>
        <v>0.38928791084835873</v>
      </c>
      <c r="AO91" s="91">
        <f t="shared" si="53"/>
        <v>0.36020476441829402</v>
      </c>
      <c r="AP91" s="91">
        <f t="shared" si="53"/>
        <v>0.48986672976388762</v>
      </c>
      <c r="AQ91" s="91">
        <f t="shared" si="53"/>
        <v>0.47994434852129864</v>
      </c>
      <c r="AR91" s="91">
        <f t="shared" si="53"/>
        <v>0.42044652938193494</v>
      </c>
      <c r="AS91" s="91">
        <f t="shared" si="53"/>
        <v>0.4193380830306308</v>
      </c>
      <c r="AT91" s="91">
        <f t="shared" si="66"/>
        <v>0.38608383098522475</v>
      </c>
      <c r="AU91" s="42">
        <f t="shared" si="54"/>
        <v>-0.23985348346817109</v>
      </c>
      <c r="AV91" s="91">
        <f t="shared" si="40"/>
        <v>3.5122434851581659</v>
      </c>
      <c r="AW91" s="91">
        <f t="shared" si="41"/>
        <v>3.3603159480057072</v>
      </c>
      <c r="AX91" s="91">
        <f t="shared" si="42"/>
        <v>2.9143225482373234</v>
      </c>
      <c r="AY91" s="91">
        <f t="shared" si="43"/>
        <v>3.0383371129320724</v>
      </c>
      <c r="AZ91" s="91">
        <f t="shared" si="44"/>
        <v>3.0820835772314834</v>
      </c>
      <c r="BA91" s="91">
        <f t="shared" si="45"/>
        <v>3.031897263994848</v>
      </c>
      <c r="BB91" s="91">
        <f t="shared" si="46"/>
        <v>4.0585769741436444</v>
      </c>
      <c r="BC91" s="91">
        <f t="shared" si="47"/>
        <v>3.7495364046113124</v>
      </c>
      <c r="BD91" s="91">
        <f t="shared" si="48"/>
        <v>2.9123406655766817</v>
      </c>
      <c r="BE91" s="91">
        <f t="shared" si="49"/>
        <v>2.8930005902292271</v>
      </c>
      <c r="BF91" s="91">
        <f t="shared" si="50"/>
        <v>2.6124096353312787</v>
      </c>
      <c r="BG91" s="91">
        <f t="shared" si="55"/>
        <v>-0.89983384982688719</v>
      </c>
    </row>
    <row r="92" spans="1:59" x14ac:dyDescent="0.2">
      <c r="A92" s="88" t="s">
        <v>186</v>
      </c>
      <c r="B92" s="85">
        <v>24780397</v>
      </c>
      <c r="C92" s="85">
        <v>29448509</v>
      </c>
      <c r="D92" s="85">
        <v>37029652</v>
      </c>
      <c r="E92" s="85">
        <v>40209308</v>
      </c>
      <c r="F92" s="85">
        <v>44333950</v>
      </c>
      <c r="G92" s="85">
        <v>44800333</v>
      </c>
      <c r="H92" s="85">
        <v>37272950</v>
      </c>
      <c r="I92" s="85">
        <v>47581762</v>
      </c>
      <c r="J92" s="85">
        <v>48474994</v>
      </c>
      <c r="K92" s="85">
        <v>52796574</v>
      </c>
      <c r="L92" s="43">
        <v>54383226.096000001</v>
      </c>
      <c r="M92" s="91">
        <f t="shared" si="51"/>
        <v>1.9712018216451261</v>
      </c>
      <c r="N92" s="91">
        <f t="shared" si="57"/>
        <v>2.0037028561712176</v>
      </c>
      <c r="O92" s="91">
        <f t="shared" si="58"/>
        <v>2.2127671553256389</v>
      </c>
      <c r="P92" s="91">
        <f t="shared" si="59"/>
        <v>2.1688588128578536</v>
      </c>
      <c r="Q92" s="91">
        <f t="shared" si="60"/>
        <v>2.265447850124485</v>
      </c>
      <c r="R92" s="91">
        <f t="shared" si="61"/>
        <v>2.1296570638578025</v>
      </c>
      <c r="S92" s="91">
        <f t="shared" si="62"/>
        <v>2.3898664402693113</v>
      </c>
      <c r="T92" s="91">
        <f t="shared" si="63"/>
        <v>2.4861717512780377</v>
      </c>
      <c r="U92" s="91">
        <f t="shared" si="64"/>
        <v>2.1953707545600905</v>
      </c>
      <c r="V92" s="91">
        <f t="shared" si="65"/>
        <v>2.3204023217442868</v>
      </c>
      <c r="W92" s="91">
        <f t="shared" si="65"/>
        <v>2.3990602055459131</v>
      </c>
      <c r="X92" s="42">
        <f t="shared" si="52"/>
        <v>0.42785838390078701</v>
      </c>
      <c r="Y92" s="85">
        <v>4363253</v>
      </c>
      <c r="Z92" s="85">
        <v>5327015</v>
      </c>
      <c r="AA92" s="85">
        <v>4956765</v>
      </c>
      <c r="AB92" s="85">
        <v>7001881</v>
      </c>
      <c r="AC92" s="85">
        <v>7935201</v>
      </c>
      <c r="AD92" s="85">
        <v>7256021</v>
      </c>
      <c r="AE92" s="85">
        <v>6441929</v>
      </c>
      <c r="AF92" s="85">
        <v>8342456</v>
      </c>
      <c r="AG92" s="85">
        <v>9025640</v>
      </c>
      <c r="AH92" s="85">
        <v>10131545</v>
      </c>
      <c r="AI92" s="43">
        <v>10931561.507999999</v>
      </c>
      <c r="AJ92" s="91">
        <f t="shared" si="56"/>
        <v>3.1604036538000355</v>
      </c>
      <c r="AK92" s="91">
        <f t="shared" si="56"/>
        <v>3.416910217315968</v>
      </c>
      <c r="AL92" s="91">
        <f t="shared" si="56"/>
        <v>2.9138824210277794</v>
      </c>
      <c r="AM92" s="91">
        <f t="shared" si="56"/>
        <v>3.5317878591785772</v>
      </c>
      <c r="AN92" s="91">
        <f t="shared" si="56"/>
        <v>3.7658637977234797</v>
      </c>
      <c r="AO92" s="91">
        <f t="shared" si="53"/>
        <v>3.3601771782585366</v>
      </c>
      <c r="AP92" s="91">
        <f t="shared" si="53"/>
        <v>3.6466286628522915</v>
      </c>
      <c r="AQ92" s="91">
        <f t="shared" si="53"/>
        <v>3.627381525496487</v>
      </c>
      <c r="AR92" s="91">
        <f t="shared" si="53"/>
        <v>3.4334490967159894</v>
      </c>
      <c r="AS92" s="91">
        <f t="shared" si="53"/>
        <v>3.6500887133521993</v>
      </c>
      <c r="AT92" s="91">
        <f t="shared" si="66"/>
        <v>3.8977880263742359</v>
      </c>
      <c r="AU92" s="42">
        <f t="shared" si="54"/>
        <v>0.73738437257420042</v>
      </c>
      <c r="AV92" s="91">
        <f t="shared" si="40"/>
        <v>17.607679973811557</v>
      </c>
      <c r="AW92" s="91">
        <f t="shared" si="41"/>
        <v>18.08925198895469</v>
      </c>
      <c r="AX92" s="91">
        <f t="shared" si="42"/>
        <v>13.385934601815864</v>
      </c>
      <c r="AY92" s="91">
        <f t="shared" si="43"/>
        <v>17.41358244712891</v>
      </c>
      <c r="AZ92" s="91">
        <f t="shared" si="44"/>
        <v>17.898700657171311</v>
      </c>
      <c r="BA92" s="91">
        <f t="shared" si="45"/>
        <v>16.196355058342981</v>
      </c>
      <c r="BB92" s="91">
        <f t="shared" si="46"/>
        <v>17.283120869155784</v>
      </c>
      <c r="BC92" s="91">
        <f t="shared" si="47"/>
        <v>17.532885814527003</v>
      </c>
      <c r="BD92" s="91">
        <f t="shared" si="48"/>
        <v>18.619166822382692</v>
      </c>
      <c r="BE92" s="91">
        <f t="shared" si="49"/>
        <v>19.189777351841052</v>
      </c>
      <c r="BF92" s="91">
        <f t="shared" si="50"/>
        <v>20.100980196914133</v>
      </c>
      <c r="BG92" s="91">
        <f t="shared" si="55"/>
        <v>2.493300223102576</v>
      </c>
    </row>
    <row r="93" spans="1:59" x14ac:dyDescent="0.2">
      <c r="A93" s="88" t="s">
        <v>187</v>
      </c>
      <c r="B93" s="85">
        <v>7135164</v>
      </c>
      <c r="C93" s="85">
        <v>8050549</v>
      </c>
      <c r="D93" s="85">
        <v>8575405</v>
      </c>
      <c r="E93" s="85">
        <v>8716698</v>
      </c>
      <c r="F93" s="85">
        <v>7735217</v>
      </c>
      <c r="G93" s="85">
        <v>5067479</v>
      </c>
      <c r="H93" s="85">
        <v>4088604</v>
      </c>
      <c r="I93" s="85">
        <v>4432016</v>
      </c>
      <c r="J93" s="85">
        <v>4579751</v>
      </c>
      <c r="K93" s="85">
        <v>4743877</v>
      </c>
      <c r="L93" s="43">
        <v>4603842.9110000003</v>
      </c>
      <c r="M93" s="91">
        <f t="shared" si="51"/>
        <v>0.56757961845957206</v>
      </c>
      <c r="N93" s="91">
        <f t="shared" si="57"/>
        <v>0.547766544820532</v>
      </c>
      <c r="O93" s="91">
        <f t="shared" si="58"/>
        <v>0.51243729019152706</v>
      </c>
      <c r="P93" s="91">
        <f t="shared" si="59"/>
        <v>0.47017191333709174</v>
      </c>
      <c r="Q93" s="91">
        <f t="shared" si="60"/>
        <v>0.39526662349951602</v>
      </c>
      <c r="R93" s="91">
        <f t="shared" si="61"/>
        <v>0.24089089802750066</v>
      </c>
      <c r="S93" s="91">
        <f t="shared" si="62"/>
        <v>0.26215304898460862</v>
      </c>
      <c r="T93" s="91">
        <f t="shared" si="63"/>
        <v>0.23157513545657016</v>
      </c>
      <c r="U93" s="91">
        <f t="shared" si="64"/>
        <v>0.20741109134675353</v>
      </c>
      <c r="V93" s="91">
        <f t="shared" si="65"/>
        <v>0.20849275570171127</v>
      </c>
      <c r="W93" s="91">
        <f t="shared" si="65"/>
        <v>0.20309380508003977</v>
      </c>
      <c r="X93" s="42">
        <f t="shared" si="52"/>
        <v>-0.36448581337953229</v>
      </c>
      <c r="Y93" s="85">
        <v>162952</v>
      </c>
      <c r="Z93" s="85">
        <v>187778</v>
      </c>
      <c r="AA93" s="85">
        <v>179133</v>
      </c>
      <c r="AB93" s="85">
        <v>160689</v>
      </c>
      <c r="AC93" s="85">
        <v>131134</v>
      </c>
      <c r="AD93" s="85">
        <v>112527</v>
      </c>
      <c r="AE93" s="85">
        <v>105018</v>
      </c>
      <c r="AF93" s="85">
        <v>125978</v>
      </c>
      <c r="AG93" s="85">
        <v>173741</v>
      </c>
      <c r="AH93" s="85">
        <v>285959</v>
      </c>
      <c r="AI93" s="43">
        <v>322852.33600000001</v>
      </c>
      <c r="AJ93" s="91">
        <f t="shared" si="56"/>
        <v>0.11802984979189229</v>
      </c>
      <c r="AK93" s="91">
        <f t="shared" si="56"/>
        <v>0.12044654779217966</v>
      </c>
      <c r="AL93" s="91">
        <f t="shared" si="56"/>
        <v>0.10530507291065226</v>
      </c>
      <c r="AM93" s="91">
        <f t="shared" si="56"/>
        <v>8.1052428526498285E-2</v>
      </c>
      <c r="AN93" s="91">
        <f t="shared" si="56"/>
        <v>6.2233178876082762E-2</v>
      </c>
      <c r="AO93" s="91">
        <f t="shared" si="53"/>
        <v>5.210991772734648E-2</v>
      </c>
      <c r="AP93" s="91">
        <f t="shared" si="53"/>
        <v>5.9448287759058194E-2</v>
      </c>
      <c r="AQ93" s="91">
        <f t="shared" si="53"/>
        <v>5.4776467483795714E-2</v>
      </c>
      <c r="AR93" s="91">
        <f t="shared" si="53"/>
        <v>6.6092917456549646E-2</v>
      </c>
      <c r="AS93" s="91">
        <f t="shared" si="53"/>
        <v>0.10302236414895079</v>
      </c>
      <c r="AT93" s="91">
        <f t="shared" si="66"/>
        <v>0.1151171283834258</v>
      </c>
      <c r="AU93" s="42">
        <f t="shared" si="54"/>
        <v>-2.9127214084664899E-3</v>
      </c>
      <c r="AV93" s="91">
        <f t="shared" si="40"/>
        <v>2.2837877307375134</v>
      </c>
      <c r="AW93" s="91">
        <f t="shared" si="41"/>
        <v>2.3324868900245188</v>
      </c>
      <c r="AX93" s="91">
        <f t="shared" si="42"/>
        <v>2.0889159170907963</v>
      </c>
      <c r="AY93" s="91">
        <f t="shared" si="43"/>
        <v>1.8434618246496552</v>
      </c>
      <c r="AZ93" s="91">
        <f t="shared" si="44"/>
        <v>1.6952853423504473</v>
      </c>
      <c r="BA93" s="91">
        <f t="shared" si="45"/>
        <v>2.2205716096702126</v>
      </c>
      <c r="BB93" s="91">
        <f t="shared" si="46"/>
        <v>2.5685539612053403</v>
      </c>
      <c r="BC93" s="91">
        <f t="shared" si="47"/>
        <v>2.8424536373514897</v>
      </c>
      <c r="BD93" s="91">
        <f t="shared" si="48"/>
        <v>3.7936778658927093</v>
      </c>
      <c r="BE93" s="91">
        <f t="shared" si="49"/>
        <v>6.027959831167629</v>
      </c>
      <c r="BF93" s="91">
        <f t="shared" si="50"/>
        <v>7.012670550261527</v>
      </c>
      <c r="BG93" s="91">
        <f t="shared" si="55"/>
        <v>4.7288828195240136</v>
      </c>
    </row>
    <row r="94" spans="1:59" x14ac:dyDescent="0.2">
      <c r="A94" s="88" t="s">
        <v>188</v>
      </c>
      <c r="B94" s="85">
        <v>2213901</v>
      </c>
      <c r="C94" s="85">
        <v>2752198</v>
      </c>
      <c r="D94" s="85">
        <v>2870731</v>
      </c>
      <c r="E94" s="85">
        <v>3007437</v>
      </c>
      <c r="F94" s="85">
        <v>3657552</v>
      </c>
      <c r="G94" s="85">
        <v>4351364</v>
      </c>
      <c r="H94" s="85">
        <v>3696478</v>
      </c>
      <c r="I94" s="85">
        <v>4531490</v>
      </c>
      <c r="J94" s="85">
        <v>5438642</v>
      </c>
      <c r="K94" s="85">
        <v>5649184</v>
      </c>
      <c r="L94" s="43">
        <v>5356734.8509999998</v>
      </c>
      <c r="M94" s="91">
        <f t="shared" si="51"/>
        <v>0.17610878809334518</v>
      </c>
      <c r="N94" s="91">
        <f t="shared" si="57"/>
        <v>0.18726201022091518</v>
      </c>
      <c r="O94" s="91">
        <f t="shared" si="58"/>
        <v>0.17154520567936007</v>
      </c>
      <c r="P94" s="91">
        <f t="shared" si="59"/>
        <v>0.16221881365291801</v>
      </c>
      <c r="Q94" s="91">
        <f t="shared" si="60"/>
        <v>0.18689950512233874</v>
      </c>
      <c r="R94" s="91">
        <f t="shared" si="61"/>
        <v>0.20684920087572883</v>
      </c>
      <c r="S94" s="91">
        <f t="shared" si="62"/>
        <v>0.23701072009040935</v>
      </c>
      <c r="T94" s="91">
        <f t="shared" si="63"/>
        <v>0.23677270356652438</v>
      </c>
      <c r="U94" s="91">
        <f t="shared" si="64"/>
        <v>0.24630917110216041</v>
      </c>
      <c r="V94" s="91">
        <f t="shared" si="65"/>
        <v>0.24828087651218955</v>
      </c>
      <c r="W94" s="91">
        <f t="shared" si="65"/>
        <v>0.23630686031773027</v>
      </c>
      <c r="X94" s="42">
        <f t="shared" si="52"/>
        <v>6.0198072224385085E-2</v>
      </c>
      <c r="Y94" s="85">
        <v>78227</v>
      </c>
      <c r="Z94" s="85">
        <v>95571</v>
      </c>
      <c r="AA94" s="85">
        <v>100144</v>
      </c>
      <c r="AB94" s="85">
        <v>143364</v>
      </c>
      <c r="AC94" s="85">
        <v>149703</v>
      </c>
      <c r="AD94" s="85">
        <v>166247</v>
      </c>
      <c r="AE94" s="85">
        <v>178013</v>
      </c>
      <c r="AF94" s="85">
        <v>175161</v>
      </c>
      <c r="AG94" s="85">
        <v>204041</v>
      </c>
      <c r="AH94" s="85">
        <v>360967</v>
      </c>
      <c r="AI94" s="43">
        <v>542206.68000000005</v>
      </c>
      <c r="AJ94" s="91">
        <f t="shared" si="56"/>
        <v>5.6661600101074905E-2</v>
      </c>
      <c r="AK94" s="91">
        <f t="shared" si="56"/>
        <v>6.1302160098874209E-2</v>
      </c>
      <c r="AL94" s="91">
        <f t="shared" si="56"/>
        <v>5.8870622507100082E-2</v>
      </c>
      <c r="AM94" s="91">
        <f t="shared" si="56"/>
        <v>7.2313601822607029E-2</v>
      </c>
      <c r="AN94" s="91">
        <f t="shared" si="56"/>
        <v>7.1045598984902605E-2</v>
      </c>
      <c r="AO94" s="91">
        <f t="shared" si="53"/>
        <v>7.6987011938629571E-2</v>
      </c>
      <c r="AP94" s="91">
        <f t="shared" si="53"/>
        <v>0.10076908766928742</v>
      </c>
      <c r="AQ94" s="91">
        <f t="shared" si="53"/>
        <v>7.6161717291345646E-2</v>
      </c>
      <c r="AR94" s="91">
        <f t="shared" si="53"/>
        <v>7.7619358532251145E-2</v>
      </c>
      <c r="AS94" s="91">
        <f t="shared" si="53"/>
        <v>0.13004547407059866</v>
      </c>
      <c r="AT94" s="91">
        <f t="shared" si="66"/>
        <v>0.19333072439627966</v>
      </c>
      <c r="AU94" s="42">
        <f t="shared" si="54"/>
        <v>0.13666912429520475</v>
      </c>
      <c r="AV94" s="91">
        <f t="shared" si="40"/>
        <v>3.5334461658402976</v>
      </c>
      <c r="AW94" s="91">
        <f t="shared" si="41"/>
        <v>3.472533589516452</v>
      </c>
      <c r="AX94" s="91">
        <f t="shared" si="42"/>
        <v>3.4884494576468499</v>
      </c>
      <c r="AY94" s="91">
        <f t="shared" si="43"/>
        <v>4.7669826500106236</v>
      </c>
      <c r="AZ94" s="91">
        <f t="shared" si="44"/>
        <v>4.0929835037205216</v>
      </c>
      <c r="BA94" s="91">
        <f t="shared" si="45"/>
        <v>3.8205721240512172</v>
      </c>
      <c r="BB94" s="91">
        <f t="shared" si="46"/>
        <v>4.8157462319537681</v>
      </c>
      <c r="BC94" s="91">
        <f t="shared" si="47"/>
        <v>3.8654173351370078</v>
      </c>
      <c r="BD94" s="91">
        <f t="shared" si="48"/>
        <v>3.7516902197276449</v>
      </c>
      <c r="BE94" s="91">
        <f t="shared" si="49"/>
        <v>6.3897192939723677</v>
      </c>
      <c r="BF94" s="91">
        <f t="shared" si="50"/>
        <v>10.121962260252259</v>
      </c>
      <c r="BG94" s="91">
        <f t="shared" si="55"/>
        <v>6.5885160944119612</v>
      </c>
    </row>
    <row r="95" spans="1:59" x14ac:dyDescent="0.2">
      <c r="A95" s="88" t="s">
        <v>189</v>
      </c>
      <c r="B95" s="85">
        <v>16229490</v>
      </c>
      <c r="C95" s="85">
        <v>19302540</v>
      </c>
      <c r="D95" s="85">
        <v>21479428</v>
      </c>
      <c r="E95" s="85">
        <v>23246179</v>
      </c>
      <c r="F95" s="85">
        <v>24836132</v>
      </c>
      <c r="G95" s="85">
        <v>26572346</v>
      </c>
      <c r="H95" s="85">
        <v>24292192</v>
      </c>
      <c r="I95" s="85">
        <v>27360348</v>
      </c>
      <c r="J95" s="85">
        <v>30433208</v>
      </c>
      <c r="K95" s="85">
        <v>31556894</v>
      </c>
      <c r="L95" s="43">
        <v>32500950.002999999</v>
      </c>
      <c r="M95" s="91">
        <f t="shared" si="51"/>
        <v>1.2910043472011914</v>
      </c>
      <c r="N95" s="91">
        <f t="shared" si="57"/>
        <v>1.3133620628928675</v>
      </c>
      <c r="O95" s="91">
        <f t="shared" si="58"/>
        <v>1.2835381978092011</v>
      </c>
      <c r="P95" s="91">
        <f t="shared" si="59"/>
        <v>1.2538808225553439</v>
      </c>
      <c r="Q95" s="91">
        <f t="shared" si="60"/>
        <v>1.2691168245736715</v>
      </c>
      <c r="R95" s="91">
        <f t="shared" si="61"/>
        <v>1.2631599046858339</v>
      </c>
      <c r="S95" s="91">
        <f t="shared" si="62"/>
        <v>1.5575663965792523</v>
      </c>
      <c r="T95" s="91">
        <f t="shared" si="63"/>
        <v>1.4295923783305156</v>
      </c>
      <c r="U95" s="91">
        <f t="shared" si="64"/>
        <v>1.3782812394085944</v>
      </c>
      <c r="V95" s="91">
        <f t="shared" si="65"/>
        <v>1.386921244257977</v>
      </c>
      <c r="W95" s="91">
        <f t="shared" si="65"/>
        <v>1.4337460535532591</v>
      </c>
      <c r="X95" s="42">
        <f t="shared" si="52"/>
        <v>0.14274170635206773</v>
      </c>
      <c r="Y95" s="85">
        <v>2154286</v>
      </c>
      <c r="Z95" s="85">
        <v>2405248</v>
      </c>
      <c r="AA95" s="85">
        <v>2820003</v>
      </c>
      <c r="AB95" s="85">
        <v>3171687</v>
      </c>
      <c r="AC95" s="85">
        <v>3765838</v>
      </c>
      <c r="AD95" s="85">
        <v>4061166</v>
      </c>
      <c r="AE95" s="85">
        <v>4189748</v>
      </c>
      <c r="AF95" s="85">
        <v>4872657</v>
      </c>
      <c r="AG95" s="85">
        <v>5271736</v>
      </c>
      <c r="AH95" s="85">
        <v>5488317</v>
      </c>
      <c r="AI95" s="43">
        <v>5765886.4809999997</v>
      </c>
      <c r="AJ95" s="91">
        <f t="shared" si="56"/>
        <v>1.5603984792379133</v>
      </c>
      <c r="AK95" s="91">
        <f t="shared" si="56"/>
        <v>1.5427995728149437</v>
      </c>
      <c r="AL95" s="91">
        <f t="shared" si="56"/>
        <v>1.6577661375807813</v>
      </c>
      <c r="AM95" s="91">
        <f t="shared" si="56"/>
        <v>1.5998166263771867</v>
      </c>
      <c r="AN95" s="91">
        <f t="shared" si="56"/>
        <v>1.7871800591177707</v>
      </c>
      <c r="AO95" s="91">
        <f t="shared" si="53"/>
        <v>1.8806777585565846</v>
      </c>
      <c r="AP95" s="91">
        <f t="shared" si="53"/>
        <v>2.3717205121211462</v>
      </c>
      <c r="AQ95" s="91">
        <f t="shared" si="53"/>
        <v>2.1186789575972758</v>
      </c>
      <c r="AR95" s="91">
        <f t="shared" si="53"/>
        <v>2.0054242366552582</v>
      </c>
      <c r="AS95" s="91">
        <f t="shared" si="53"/>
        <v>1.9772743384152174</v>
      </c>
      <c r="AT95" s="91">
        <f t="shared" si="66"/>
        <v>2.0559005472939686</v>
      </c>
      <c r="AU95" s="42">
        <f t="shared" si="54"/>
        <v>0.49550206805605534</v>
      </c>
      <c r="AV95" s="91">
        <f t="shared" si="40"/>
        <v>13.273898317199123</v>
      </c>
      <c r="AW95" s="91">
        <f t="shared" si="41"/>
        <v>12.460784953690032</v>
      </c>
      <c r="AX95" s="91">
        <f t="shared" si="42"/>
        <v>13.128855200427125</v>
      </c>
      <c r="AY95" s="91">
        <f t="shared" si="43"/>
        <v>13.643906811523735</v>
      </c>
      <c r="AZ95" s="91">
        <f t="shared" si="44"/>
        <v>15.162739511933662</v>
      </c>
      <c r="BA95" s="91">
        <f t="shared" si="45"/>
        <v>15.283430375323279</v>
      </c>
      <c r="BB95" s="91">
        <f t="shared" si="46"/>
        <v>17.247303166383666</v>
      </c>
      <c r="BC95" s="91">
        <f t="shared" si="47"/>
        <v>17.809192339220246</v>
      </c>
      <c r="BD95" s="91">
        <f t="shared" si="48"/>
        <v>17.322314492773817</v>
      </c>
      <c r="BE95" s="91">
        <f t="shared" si="49"/>
        <v>17.391816190782276</v>
      </c>
      <c r="BF95" s="91">
        <f t="shared" si="50"/>
        <v>17.740670597221868</v>
      </c>
      <c r="BG95" s="91">
        <f t="shared" si="55"/>
        <v>4.4667722800227452</v>
      </c>
    </row>
    <row r="96" spans="1:59" x14ac:dyDescent="0.2">
      <c r="A96" s="88" t="s">
        <v>190</v>
      </c>
      <c r="B96" s="85">
        <v>12231815</v>
      </c>
      <c r="C96" s="85">
        <v>11385218</v>
      </c>
      <c r="D96" s="85">
        <v>10698316</v>
      </c>
      <c r="E96" s="85">
        <v>10606713</v>
      </c>
      <c r="F96" s="85">
        <v>13280139</v>
      </c>
      <c r="G96" s="85">
        <v>12389767</v>
      </c>
      <c r="H96" s="85">
        <v>9530481</v>
      </c>
      <c r="I96" s="85">
        <v>8774076</v>
      </c>
      <c r="J96" s="85">
        <v>9890973</v>
      </c>
      <c r="K96" s="85">
        <v>10288860</v>
      </c>
      <c r="L96" s="43">
        <v>13752811.458000001</v>
      </c>
      <c r="M96" s="91">
        <f t="shared" si="51"/>
        <v>0.9730020067889219</v>
      </c>
      <c r="N96" s="91">
        <f t="shared" si="57"/>
        <v>0.77466040215251508</v>
      </c>
      <c r="O96" s="91">
        <f t="shared" si="58"/>
        <v>0.63929529400100138</v>
      </c>
      <c r="P96" s="91">
        <f t="shared" si="59"/>
        <v>0.57211785304795515</v>
      </c>
      <c r="Q96" s="91">
        <f t="shared" si="60"/>
        <v>0.67861001212173355</v>
      </c>
      <c r="R96" s="91">
        <f t="shared" si="61"/>
        <v>0.58896782778606349</v>
      </c>
      <c r="S96" s="91">
        <f t="shared" si="62"/>
        <v>0.61107523556692733</v>
      </c>
      <c r="T96" s="91">
        <f t="shared" si="63"/>
        <v>0.45845002324139655</v>
      </c>
      <c r="U96" s="91">
        <f t="shared" si="64"/>
        <v>0.4479495728940881</v>
      </c>
      <c r="V96" s="91">
        <f t="shared" si="65"/>
        <v>0.45219401228765194</v>
      </c>
      <c r="W96" s="91">
        <f t="shared" si="65"/>
        <v>0.60669116291522163</v>
      </c>
      <c r="X96" s="42">
        <f t="shared" si="52"/>
        <v>-0.36631084387370028</v>
      </c>
      <c r="Y96" s="85">
        <v>0</v>
      </c>
      <c r="Z96" s="85">
        <v>0</v>
      </c>
      <c r="AA96" s="85">
        <v>10</v>
      </c>
      <c r="AB96" s="85">
        <v>0</v>
      </c>
      <c r="AC96" s="85">
        <v>1336</v>
      </c>
      <c r="AD96" s="85">
        <v>49</v>
      </c>
      <c r="AE96" s="85">
        <v>0</v>
      </c>
      <c r="AF96" s="85">
        <v>3</v>
      </c>
      <c r="AG96" s="85">
        <v>5779</v>
      </c>
      <c r="AH96" s="85">
        <v>5</v>
      </c>
      <c r="AI96" s="43">
        <v>83.018000000000001</v>
      </c>
      <c r="AJ96" s="91">
        <f t="shared" si="56"/>
        <v>0</v>
      </c>
      <c r="AK96" s="91">
        <f t="shared" si="56"/>
        <v>0</v>
      </c>
      <c r="AL96" s="91">
        <f t="shared" si="56"/>
        <v>5.8785970709278718E-6</v>
      </c>
      <c r="AM96" s="91">
        <f t="shared" si="56"/>
        <v>0</v>
      </c>
      <c r="AN96" s="91">
        <f t="shared" si="56"/>
        <v>6.3403485730967226E-4</v>
      </c>
      <c r="AO96" s="91">
        <f t="shared" si="53"/>
        <v>2.2691318249308857E-5</v>
      </c>
      <c r="AP96" s="91">
        <f t="shared" si="53"/>
        <v>0</v>
      </c>
      <c r="AQ96" s="91">
        <f t="shared" si="53"/>
        <v>1.3044293642650872E-6</v>
      </c>
      <c r="AR96" s="91">
        <f t="shared" si="53"/>
        <v>2.1983928375075563E-3</v>
      </c>
      <c r="AS96" s="91">
        <f t="shared" si="53"/>
        <v>1.8013485176013131E-6</v>
      </c>
      <c r="AT96" s="91">
        <f t="shared" si="66"/>
        <v>2.9601129366260011E-5</v>
      </c>
      <c r="AU96" s="42">
        <f t="shared" si="54"/>
        <v>2.9601129366260011E-5</v>
      </c>
      <c r="AV96" s="91">
        <f t="shared" si="40"/>
        <v>0</v>
      </c>
      <c r="AW96" s="91">
        <f t="shared" si="41"/>
        <v>0</v>
      </c>
      <c r="AX96" s="91">
        <f t="shared" si="42"/>
        <v>9.3472654948685376E-5</v>
      </c>
      <c r="AY96" s="91">
        <f t="shared" si="43"/>
        <v>0</v>
      </c>
      <c r="AZ96" s="91">
        <f t="shared" si="44"/>
        <v>1.006013566574868E-2</v>
      </c>
      <c r="BA96" s="91">
        <f t="shared" si="45"/>
        <v>3.954876633273249E-4</v>
      </c>
      <c r="BB96" s="91">
        <f t="shared" si="46"/>
        <v>0</v>
      </c>
      <c r="BC96" s="91">
        <f t="shared" si="47"/>
        <v>3.4191634537927409E-5</v>
      </c>
      <c r="BD96" s="91">
        <f t="shared" si="48"/>
        <v>5.842701218575766E-2</v>
      </c>
      <c r="BE96" s="91">
        <f t="shared" si="49"/>
        <v>4.8596248758365842E-5</v>
      </c>
      <c r="BF96" s="91">
        <f t="shared" si="50"/>
        <v>6.0364384586766428E-4</v>
      </c>
      <c r="BG96" s="91">
        <f t="shared" si="55"/>
        <v>6.0364384586766428E-4</v>
      </c>
    </row>
    <row r="97" spans="1:59" x14ac:dyDescent="0.2">
      <c r="A97" s="88" t="s">
        <v>191</v>
      </c>
      <c r="B97" s="85">
        <v>4535038</v>
      </c>
      <c r="C97" s="85">
        <v>4724482</v>
      </c>
      <c r="D97" s="85">
        <v>5471271</v>
      </c>
      <c r="E97" s="85">
        <v>6621739</v>
      </c>
      <c r="F97" s="85">
        <v>8258743</v>
      </c>
      <c r="G97" s="85">
        <v>8920155</v>
      </c>
      <c r="H97" s="85">
        <v>8767221</v>
      </c>
      <c r="I97" s="85">
        <v>9868862</v>
      </c>
      <c r="J97" s="85">
        <v>11371922</v>
      </c>
      <c r="K97" s="85">
        <v>13375316</v>
      </c>
      <c r="L97" s="43">
        <v>15319603.557</v>
      </c>
      <c r="M97" s="91">
        <f t="shared" si="51"/>
        <v>0.36074785915777985</v>
      </c>
      <c r="N97" s="91">
        <f t="shared" si="57"/>
        <v>0.32145797525197312</v>
      </c>
      <c r="O97" s="91">
        <f t="shared" si="58"/>
        <v>0.32694470816754273</v>
      </c>
      <c r="P97" s="91">
        <f t="shared" si="59"/>
        <v>0.35717145359961311</v>
      </c>
      <c r="Q97" s="91">
        <f t="shared" si="60"/>
        <v>0.42201860141225045</v>
      </c>
      <c r="R97" s="91">
        <f t="shared" si="61"/>
        <v>0.42403414962242569</v>
      </c>
      <c r="S97" s="91">
        <f t="shared" si="62"/>
        <v>0.56213654251472855</v>
      </c>
      <c r="T97" s="91">
        <f t="shared" si="63"/>
        <v>0.5156531597476629</v>
      </c>
      <c r="U97" s="91">
        <f t="shared" si="64"/>
        <v>0.51501986739675487</v>
      </c>
      <c r="V97" s="91">
        <f t="shared" si="65"/>
        <v>0.58784333810113343</v>
      </c>
      <c r="W97" s="91">
        <f t="shared" si="65"/>
        <v>0.67580858835885715</v>
      </c>
      <c r="X97" s="42">
        <f t="shared" si="52"/>
        <v>0.31506072920107731</v>
      </c>
      <c r="Y97" s="85">
        <v>243737</v>
      </c>
      <c r="Z97" s="85">
        <v>148530</v>
      </c>
      <c r="AA97" s="85">
        <v>119935</v>
      </c>
      <c r="AB97" s="85">
        <v>154468</v>
      </c>
      <c r="AC97" s="85">
        <v>218263</v>
      </c>
      <c r="AD97" s="85">
        <v>341301</v>
      </c>
      <c r="AE97" s="85">
        <v>345097</v>
      </c>
      <c r="AF97" s="85">
        <v>449369</v>
      </c>
      <c r="AG97" s="85">
        <v>625791</v>
      </c>
      <c r="AH97" s="85">
        <v>973363</v>
      </c>
      <c r="AI97" s="43">
        <v>1077961.939</v>
      </c>
      <c r="AJ97" s="91">
        <f t="shared" si="56"/>
        <v>0.1765442676292801</v>
      </c>
      <c r="AK97" s="91">
        <f t="shared" si="56"/>
        <v>9.5271681153130006E-2</v>
      </c>
      <c r="AL97" s="91">
        <f t="shared" si="56"/>
        <v>7.0504953970173423E-2</v>
      </c>
      <c r="AM97" s="91">
        <f t="shared" si="56"/>
        <v>7.7914521402405498E-2</v>
      </c>
      <c r="AN97" s="91">
        <f t="shared" si="56"/>
        <v>0.10358259735103367</v>
      </c>
      <c r="AO97" s="91">
        <f t="shared" si="53"/>
        <v>0.15805244101647675</v>
      </c>
      <c r="AP97" s="91">
        <f t="shared" si="53"/>
        <v>0.19535151841386911</v>
      </c>
      <c r="AQ97" s="91">
        <f t="shared" si="53"/>
        <v>0.19539003966347934</v>
      </c>
      <c r="AR97" s="91">
        <f t="shared" si="53"/>
        <v>0.2380575276305055</v>
      </c>
      <c r="AS97" s="91">
        <f t="shared" si="53"/>
        <v>0.3506731994275934</v>
      </c>
      <c r="AT97" s="91">
        <f t="shared" si="66"/>
        <v>0.38436111214728713</v>
      </c>
      <c r="AU97" s="42">
        <f t="shared" si="54"/>
        <v>0.20781684451800703</v>
      </c>
      <c r="AV97" s="91">
        <f t="shared" si="40"/>
        <v>5.3745304890499268</v>
      </c>
      <c r="AW97" s="91">
        <f t="shared" si="41"/>
        <v>3.1438367211474185</v>
      </c>
      <c r="AX97" s="91">
        <f t="shared" si="42"/>
        <v>2.1920866285000322</v>
      </c>
      <c r="AY97" s="91">
        <f t="shared" si="43"/>
        <v>2.332740689417085</v>
      </c>
      <c r="AZ97" s="91">
        <f t="shared" si="44"/>
        <v>2.6428113818289298</v>
      </c>
      <c r="BA97" s="91">
        <f t="shared" si="45"/>
        <v>3.8261779083435212</v>
      </c>
      <c r="BB97" s="91">
        <f t="shared" si="46"/>
        <v>3.9362187858615632</v>
      </c>
      <c r="BC97" s="91">
        <f t="shared" si="47"/>
        <v>4.5534024085046481</v>
      </c>
      <c r="BD97" s="91">
        <f t="shared" si="48"/>
        <v>5.5029484022138035</v>
      </c>
      <c r="BE97" s="91">
        <f t="shared" si="49"/>
        <v>7.2773084389183769</v>
      </c>
      <c r="BF97" s="91">
        <f t="shared" si="50"/>
        <v>7.036487171415386</v>
      </c>
      <c r="BG97" s="91">
        <f t="shared" si="55"/>
        <v>1.6619566823654592</v>
      </c>
    </row>
    <row r="98" spans="1:59" x14ac:dyDescent="0.2">
      <c r="A98" s="88" t="s">
        <v>192</v>
      </c>
      <c r="B98" s="85">
        <v>7318770</v>
      </c>
      <c r="C98" s="85">
        <v>8188788</v>
      </c>
      <c r="D98" s="85">
        <v>9581519</v>
      </c>
      <c r="E98" s="85">
        <v>11156193</v>
      </c>
      <c r="F98" s="85">
        <v>12868637</v>
      </c>
      <c r="G98" s="85">
        <v>14103358</v>
      </c>
      <c r="H98" s="85">
        <v>12312424</v>
      </c>
      <c r="I98" s="85">
        <v>12639752</v>
      </c>
      <c r="J98" s="85">
        <v>14306184</v>
      </c>
      <c r="K98" s="85">
        <v>16456294</v>
      </c>
      <c r="L98" s="43">
        <v>17302491.565000001</v>
      </c>
      <c r="M98" s="91">
        <f t="shared" si="51"/>
        <v>0.58218489220336955</v>
      </c>
      <c r="N98" s="91">
        <f t="shared" si="57"/>
        <v>0.55717244985749848</v>
      </c>
      <c r="O98" s="91">
        <f t="shared" si="58"/>
        <v>0.57255927064420054</v>
      </c>
      <c r="P98" s="91">
        <f t="shared" si="59"/>
        <v>0.60175637705560858</v>
      </c>
      <c r="Q98" s="91">
        <f t="shared" si="60"/>
        <v>0.65758241766597392</v>
      </c>
      <c r="R98" s="91">
        <f t="shared" si="61"/>
        <v>0.67042617716291197</v>
      </c>
      <c r="S98" s="91">
        <f t="shared" si="62"/>
        <v>0.78944781445972034</v>
      </c>
      <c r="T98" s="91">
        <f t="shared" si="63"/>
        <v>0.66043359986458838</v>
      </c>
      <c r="U98" s="91">
        <f t="shared" si="64"/>
        <v>0.64790885715128688</v>
      </c>
      <c r="V98" s="91">
        <f t="shared" si="65"/>
        <v>0.72325190655186411</v>
      </c>
      <c r="W98" s="91">
        <f t="shared" si="65"/>
        <v>0.7632816577874636</v>
      </c>
      <c r="X98" s="42">
        <f t="shared" si="52"/>
        <v>0.18109676558409404</v>
      </c>
      <c r="Y98" s="85">
        <v>63328</v>
      </c>
      <c r="Z98" s="85">
        <v>68467</v>
      </c>
      <c r="AA98" s="85">
        <v>92875</v>
      </c>
      <c r="AB98" s="85">
        <v>125333</v>
      </c>
      <c r="AC98" s="85">
        <v>252143</v>
      </c>
      <c r="AD98" s="85">
        <v>325126</v>
      </c>
      <c r="AE98" s="85">
        <v>232466</v>
      </c>
      <c r="AF98" s="85">
        <v>389825</v>
      </c>
      <c r="AG98" s="85">
        <v>685785</v>
      </c>
      <c r="AH98" s="85">
        <v>637643</v>
      </c>
      <c r="AI98" s="43">
        <v>679718.25600000005</v>
      </c>
      <c r="AJ98" s="91">
        <f t="shared" si="56"/>
        <v>4.5869914622839576E-2</v>
      </c>
      <c r="AK98" s="91">
        <f t="shared" si="56"/>
        <v>4.3916826186705393E-2</v>
      </c>
      <c r="AL98" s="91">
        <f t="shared" si="56"/>
        <v>5.4597470296242609E-2</v>
      </c>
      <c r="AM98" s="91">
        <f t="shared" si="56"/>
        <v>6.3218664777997313E-2</v>
      </c>
      <c r="AN98" s="91">
        <f t="shared" si="56"/>
        <v>0.11966126573849753</v>
      </c>
      <c r="AO98" s="91">
        <f t="shared" si="53"/>
        <v>0.15056199055356717</v>
      </c>
      <c r="AP98" s="91">
        <f t="shared" si="53"/>
        <v>0.1315936854843667</v>
      </c>
      <c r="AQ98" s="91">
        <f t="shared" si="53"/>
        <v>0.16949972564154586</v>
      </c>
      <c r="AR98" s="91">
        <f t="shared" si="53"/>
        <v>0.26087988096039449</v>
      </c>
      <c r="AS98" s="91">
        <f t="shared" si="53"/>
        <v>0.22972345456177082</v>
      </c>
      <c r="AT98" s="91">
        <f t="shared" si="66"/>
        <v>0.24236223503896312</v>
      </c>
      <c r="AU98" s="42">
        <f t="shared" si="54"/>
        <v>0.19649232041612355</v>
      </c>
      <c r="AV98" s="91">
        <f t="shared" si="40"/>
        <v>0.86528200776906494</v>
      </c>
      <c r="AW98" s="91">
        <f t="shared" si="41"/>
        <v>0.83610663751461145</v>
      </c>
      <c r="AX98" s="91">
        <f t="shared" si="42"/>
        <v>0.96931394698481521</v>
      </c>
      <c r="AY98" s="91">
        <f t="shared" si="43"/>
        <v>1.1234387931438619</v>
      </c>
      <c r="AZ98" s="91">
        <f t="shared" si="44"/>
        <v>1.9593605756382748</v>
      </c>
      <c r="BA98" s="91">
        <f t="shared" si="45"/>
        <v>2.3053091327611481</v>
      </c>
      <c r="BB98" s="91">
        <f t="shared" si="46"/>
        <v>1.8880603851849156</v>
      </c>
      <c r="BC98" s="91">
        <f t="shared" si="47"/>
        <v>3.0841190555004561</v>
      </c>
      <c r="BD98" s="91">
        <f t="shared" si="48"/>
        <v>4.7936263087347397</v>
      </c>
      <c r="BE98" s="91">
        <f t="shared" si="49"/>
        <v>3.8747667002060124</v>
      </c>
      <c r="BF98" s="91">
        <f t="shared" si="50"/>
        <v>3.928441481658945</v>
      </c>
      <c r="BG98" s="91">
        <f t="shared" si="55"/>
        <v>3.06315947388988</v>
      </c>
    </row>
    <row r="99" spans="1:59" x14ac:dyDescent="0.2">
      <c r="A99" s="88" t="s">
        <v>193</v>
      </c>
      <c r="B99" s="85">
        <v>1009062</v>
      </c>
      <c r="C99" s="85">
        <v>1243497</v>
      </c>
      <c r="D99" s="85">
        <v>1368757</v>
      </c>
      <c r="E99" s="85">
        <v>1602857</v>
      </c>
      <c r="F99" s="85">
        <v>1553170</v>
      </c>
      <c r="G99" s="85">
        <v>1647349</v>
      </c>
      <c r="H99" s="85">
        <v>1143169</v>
      </c>
      <c r="I99" s="85">
        <v>1179105</v>
      </c>
      <c r="J99" s="85">
        <v>1411854</v>
      </c>
      <c r="K99" s="85">
        <v>1693943</v>
      </c>
      <c r="L99" s="43">
        <v>1395551.084</v>
      </c>
      <c r="M99" s="91">
        <f t="shared" si="51"/>
        <v>8.0267674991360088E-2</v>
      </c>
      <c r="N99" s="91">
        <f t="shared" si="57"/>
        <v>8.4608646588536646E-2</v>
      </c>
      <c r="O99" s="91">
        <f t="shared" si="58"/>
        <v>8.1792303455135246E-2</v>
      </c>
      <c r="P99" s="91">
        <f t="shared" si="59"/>
        <v>8.6456860441390865E-2</v>
      </c>
      <c r="Q99" s="91">
        <f t="shared" si="60"/>
        <v>7.9366391611346301E-2</v>
      </c>
      <c r="R99" s="91">
        <f t="shared" si="61"/>
        <v>7.8309427621644848E-2</v>
      </c>
      <c r="S99" s="91">
        <f t="shared" si="62"/>
        <v>7.3297692526516633E-2</v>
      </c>
      <c r="T99" s="91">
        <f t="shared" si="63"/>
        <v>6.1608848003373441E-2</v>
      </c>
      <c r="U99" s="91">
        <f t="shared" si="64"/>
        <v>6.3941069932028902E-2</v>
      </c>
      <c r="V99" s="91">
        <f t="shared" si="65"/>
        <v>7.4448566872965707E-2</v>
      </c>
      <c r="W99" s="91">
        <f t="shared" si="65"/>
        <v>6.1563303812112669E-2</v>
      </c>
      <c r="X99" s="42">
        <f t="shared" si="52"/>
        <v>-1.870437117924742E-2</v>
      </c>
      <c r="Y99" s="85">
        <v>57867</v>
      </c>
      <c r="Z99" s="85">
        <v>78597</v>
      </c>
      <c r="AA99" s="85">
        <v>117575</v>
      </c>
      <c r="AB99" s="85">
        <v>117474</v>
      </c>
      <c r="AC99" s="85">
        <v>146920</v>
      </c>
      <c r="AD99" s="85">
        <v>235762</v>
      </c>
      <c r="AE99" s="85">
        <v>138244</v>
      </c>
      <c r="AF99" s="85">
        <v>102799</v>
      </c>
      <c r="AG99" s="85">
        <v>164935</v>
      </c>
      <c r="AH99" s="85">
        <v>165657</v>
      </c>
      <c r="AI99" s="43">
        <v>194784.247</v>
      </c>
      <c r="AJ99" s="91">
        <f t="shared" si="56"/>
        <v>4.1914387782337317E-2</v>
      </c>
      <c r="AK99" s="91">
        <f t="shared" si="56"/>
        <v>5.0414517764711217E-2</v>
      </c>
      <c r="AL99" s="91">
        <f t="shared" si="56"/>
        <v>6.9117605061434453E-2</v>
      </c>
      <c r="AM99" s="91">
        <f t="shared" si="56"/>
        <v>5.9254541310991157E-2</v>
      </c>
      <c r="AN99" s="91">
        <f t="shared" si="56"/>
        <v>6.9724851224503781E-2</v>
      </c>
      <c r="AO99" s="91">
        <f t="shared" si="53"/>
        <v>0.10917858312435826</v>
      </c>
      <c r="AP99" s="91">
        <f t="shared" si="53"/>
        <v>7.8256766392077931E-2</v>
      </c>
      <c r="AQ99" s="91">
        <f t="shared" si="53"/>
        <v>4.4698011405695563E-2</v>
      </c>
      <c r="AR99" s="91">
        <f t="shared" si="53"/>
        <v>6.2743021743261601E-2</v>
      </c>
      <c r="AS99" s="91">
        <f t="shared" si="53"/>
        <v>5.9681198276056148E-2</v>
      </c>
      <c r="AT99" s="91">
        <f t="shared" si="66"/>
        <v>6.9452813774802377E-2</v>
      </c>
      <c r="AU99" s="42">
        <f t="shared" si="54"/>
        <v>2.753842599246506E-2</v>
      </c>
      <c r="AV99" s="91">
        <f t="shared" si="40"/>
        <v>5.7347318598857155</v>
      </c>
      <c r="AW99" s="91">
        <f t="shared" si="41"/>
        <v>6.3206425105971311</v>
      </c>
      <c r="AX99" s="91">
        <f t="shared" si="42"/>
        <v>8.5899104077641244</v>
      </c>
      <c r="AY99" s="91">
        <f t="shared" si="43"/>
        <v>7.3290380863670306</v>
      </c>
      <c r="AZ99" s="91">
        <f t="shared" si="44"/>
        <v>9.4593637528409644</v>
      </c>
      <c r="BA99" s="91">
        <f t="shared" si="45"/>
        <v>14.311600031323051</v>
      </c>
      <c r="BB99" s="91">
        <f t="shared" si="46"/>
        <v>12.09305010895152</v>
      </c>
      <c r="BC99" s="91">
        <f t="shared" si="47"/>
        <v>8.7183923399527608</v>
      </c>
      <c r="BD99" s="91">
        <f t="shared" si="48"/>
        <v>11.682156936907075</v>
      </c>
      <c r="BE99" s="91">
        <f t="shared" si="49"/>
        <v>9.779372741585755</v>
      </c>
      <c r="BF99" s="91">
        <f t="shared" si="50"/>
        <v>13.957514650176719</v>
      </c>
      <c r="BG99" s="91">
        <f t="shared" si="55"/>
        <v>8.2227827902910029</v>
      </c>
    </row>
    <row r="100" spans="1:59" x14ac:dyDescent="0.2">
      <c r="A100" s="88" t="s">
        <v>194</v>
      </c>
      <c r="B100" s="85">
        <v>5168</v>
      </c>
      <c r="C100" s="85">
        <v>3738</v>
      </c>
      <c r="D100" s="85">
        <v>6739</v>
      </c>
      <c r="E100" s="85">
        <v>28982</v>
      </c>
      <c r="F100" s="85">
        <v>446</v>
      </c>
      <c r="G100" s="85">
        <v>457</v>
      </c>
      <c r="H100" s="85">
        <v>1945</v>
      </c>
      <c r="I100" s="85">
        <v>2675</v>
      </c>
      <c r="J100" s="85">
        <v>1817</v>
      </c>
      <c r="K100" s="85">
        <v>13333</v>
      </c>
      <c r="L100" s="43">
        <v>11418.401</v>
      </c>
      <c r="M100" s="91">
        <f t="shared" si="51"/>
        <v>4.1109797451033622E-4</v>
      </c>
      <c r="N100" s="91">
        <f t="shared" si="57"/>
        <v>2.5433685883275147E-4</v>
      </c>
      <c r="O100" s="91">
        <f t="shared" si="58"/>
        <v>4.0269991896600818E-4</v>
      </c>
      <c r="P100" s="91">
        <f t="shared" si="59"/>
        <v>1.5632665479904881E-3</v>
      </c>
      <c r="Q100" s="91">
        <f t="shared" si="60"/>
        <v>2.2790429031374833E-5</v>
      </c>
      <c r="R100" s="91">
        <f t="shared" si="61"/>
        <v>2.1724242053803834E-5</v>
      </c>
      <c r="S100" s="91">
        <f t="shared" si="62"/>
        <v>1.2470948036910978E-4</v>
      </c>
      <c r="T100" s="91">
        <f t="shared" si="63"/>
        <v>1.3977013786645293E-4</v>
      </c>
      <c r="U100" s="91">
        <f t="shared" si="64"/>
        <v>8.2289616395531362E-5</v>
      </c>
      <c r="V100" s="91">
        <f t="shared" si="65"/>
        <v>5.8598355559617518E-4</v>
      </c>
      <c r="W100" s="91">
        <f t="shared" si="65"/>
        <v>5.0371104137348157E-4</v>
      </c>
      <c r="X100" s="42">
        <f t="shared" si="52"/>
        <v>9.2613066863145353E-5</v>
      </c>
      <c r="Y100" s="85">
        <v>0</v>
      </c>
      <c r="Z100" s="85">
        <v>13</v>
      </c>
      <c r="AA100" s="85">
        <v>0</v>
      </c>
      <c r="AB100" s="85">
        <v>0</v>
      </c>
      <c r="AC100" s="85">
        <v>0</v>
      </c>
      <c r="AD100" s="85">
        <v>0</v>
      </c>
      <c r="AE100" s="85">
        <v>0</v>
      </c>
      <c r="AF100" s="85">
        <v>0</v>
      </c>
      <c r="AG100" s="85">
        <v>896</v>
      </c>
      <c r="AH100" s="85">
        <v>2228</v>
      </c>
      <c r="AI100" s="43">
        <v>2435.402</v>
      </c>
      <c r="AJ100" s="91">
        <f t="shared" si="56"/>
        <v>0</v>
      </c>
      <c r="AK100" s="91">
        <f t="shared" si="56"/>
        <v>8.3385972866807373E-6</v>
      </c>
      <c r="AL100" s="91">
        <f t="shared" si="56"/>
        <v>0</v>
      </c>
      <c r="AM100" s="91">
        <f t="shared" si="56"/>
        <v>0</v>
      </c>
      <c r="AN100" s="91">
        <f t="shared" si="56"/>
        <v>0</v>
      </c>
      <c r="AO100" s="91">
        <f t="shared" si="53"/>
        <v>0</v>
      </c>
      <c r="AP100" s="91">
        <f t="shared" si="53"/>
        <v>0</v>
      </c>
      <c r="AQ100" s="91">
        <f t="shared" si="53"/>
        <v>0</v>
      </c>
      <c r="AR100" s="91">
        <f t="shared" si="53"/>
        <v>3.4084789451579349E-4</v>
      </c>
      <c r="AS100" s="91">
        <f t="shared" si="53"/>
        <v>8.0268089944314513E-4</v>
      </c>
      <c r="AT100" s="91">
        <f t="shared" si="66"/>
        <v>8.6837372209458614E-4</v>
      </c>
      <c r="AU100" s="42">
        <f t="shared" si="54"/>
        <v>8.6837372209458614E-4</v>
      </c>
      <c r="AV100" s="91">
        <f t="shared" ref="AV100:AV131" si="67">Y100/B100*100</f>
        <v>0</v>
      </c>
      <c r="AW100" s="91">
        <f t="shared" ref="AW100:AW131" si="68">Z100/C100*100</f>
        <v>0.34777956126270732</v>
      </c>
      <c r="AX100" s="91">
        <f t="shared" ref="AX100:AX131" si="69">AA100/D100*100</f>
        <v>0</v>
      </c>
      <c r="AY100" s="91">
        <f t="shared" ref="AY100:AY131" si="70">AB100/E100*100</f>
        <v>0</v>
      </c>
      <c r="AZ100" s="91">
        <f t="shared" ref="AZ100:AZ131" si="71">AC100/F100*100</f>
        <v>0</v>
      </c>
      <c r="BA100" s="91">
        <f t="shared" ref="BA100:BA131" si="72">AD100/G100*100</f>
        <v>0</v>
      </c>
      <c r="BB100" s="91">
        <f t="shared" ref="BB100:BB131" si="73">AE100/H100*100</f>
        <v>0</v>
      </c>
      <c r="BC100" s="91">
        <f t="shared" ref="BC100:BC131" si="74">AF100/I100*100</f>
        <v>0</v>
      </c>
      <c r="BD100" s="91">
        <f t="shared" ref="BD100:BD131" si="75">AG100/J100*100</f>
        <v>49.312052834342325</v>
      </c>
      <c r="BE100" s="91">
        <f t="shared" ref="BE100:BE131" si="76">AH100/K100*100</f>
        <v>16.71041776044401</v>
      </c>
      <c r="BF100" s="91">
        <f t="shared" ref="BF100:BF131" si="77">AI100/L100*100</f>
        <v>21.32874821965002</v>
      </c>
      <c r="BG100" s="91">
        <f t="shared" si="55"/>
        <v>21.32874821965002</v>
      </c>
    </row>
    <row r="101" spans="1:59" x14ac:dyDescent="0.2">
      <c r="A101" s="88" t="s">
        <v>195</v>
      </c>
      <c r="B101" s="85">
        <v>298863</v>
      </c>
      <c r="C101" s="85">
        <v>285155</v>
      </c>
      <c r="D101" s="85">
        <v>66297</v>
      </c>
      <c r="E101" s="85">
        <v>72454</v>
      </c>
      <c r="F101" s="85">
        <v>289081</v>
      </c>
      <c r="G101" s="85">
        <v>90510</v>
      </c>
      <c r="H101" s="85">
        <v>89097</v>
      </c>
      <c r="I101" s="85">
        <v>104444</v>
      </c>
      <c r="J101" s="85">
        <v>165987</v>
      </c>
      <c r="K101" s="85">
        <v>112419</v>
      </c>
      <c r="L101" s="43">
        <v>146810.27799999999</v>
      </c>
      <c r="M101" s="91">
        <f t="shared" si="51"/>
        <v>2.3773601771687813E-2</v>
      </c>
      <c r="N101" s="91">
        <f t="shared" si="57"/>
        <v>1.9402200904348112E-2</v>
      </c>
      <c r="O101" s="91">
        <f t="shared" si="58"/>
        <v>3.9616851947899458E-3</v>
      </c>
      <c r="P101" s="91">
        <f t="shared" si="59"/>
        <v>3.9081124307536689E-3</v>
      </c>
      <c r="Q101" s="91">
        <f t="shared" si="60"/>
        <v>1.477192828434724E-2</v>
      </c>
      <c r="R101" s="91">
        <f t="shared" si="61"/>
        <v>4.3025408058857441E-3</v>
      </c>
      <c r="S101" s="91">
        <f t="shared" si="62"/>
        <v>5.7127200886614776E-3</v>
      </c>
      <c r="T101" s="91">
        <f t="shared" si="63"/>
        <v>5.4572531885322649E-3</v>
      </c>
      <c r="U101" s="91">
        <f t="shared" si="64"/>
        <v>7.5173398770748837E-3</v>
      </c>
      <c r="V101" s="91">
        <f t="shared" si="65"/>
        <v>4.9407999202404872E-3</v>
      </c>
      <c r="W101" s="91">
        <f t="shared" si="65"/>
        <v>6.4763847421114677E-3</v>
      </c>
      <c r="X101" s="42">
        <f t="shared" si="52"/>
        <v>-1.7297217029576345E-2</v>
      </c>
      <c r="Y101" s="85">
        <v>408</v>
      </c>
      <c r="Z101" s="85">
        <v>718</v>
      </c>
      <c r="AA101" s="85">
        <v>570</v>
      </c>
      <c r="AB101" s="85">
        <v>699</v>
      </c>
      <c r="AC101" s="85">
        <v>2213</v>
      </c>
      <c r="AD101" s="85">
        <v>1111</v>
      </c>
      <c r="AE101" s="85">
        <v>1180</v>
      </c>
      <c r="AF101" s="85">
        <v>1346</v>
      </c>
      <c r="AG101" s="85">
        <v>5624</v>
      </c>
      <c r="AH101" s="85">
        <v>434</v>
      </c>
      <c r="AI101" s="43">
        <v>631.96699999999998</v>
      </c>
      <c r="AJ101" s="91">
        <f t="shared" si="56"/>
        <v>2.9552370461910287E-4</v>
      </c>
      <c r="AK101" s="91">
        <f t="shared" si="56"/>
        <v>4.605471424489823E-4</v>
      </c>
      <c r="AL101" s="91">
        <f t="shared" si="56"/>
        <v>3.3508003304288871E-4</v>
      </c>
      <c r="AM101" s="91">
        <f t="shared" si="56"/>
        <v>3.525795016461755E-4</v>
      </c>
      <c r="AN101" s="91">
        <f t="shared" si="56"/>
        <v>1.0502388766663957E-3</v>
      </c>
      <c r="AO101" s="91">
        <f t="shared" si="53"/>
        <v>5.1449090969351305E-4</v>
      </c>
      <c r="AP101" s="91">
        <f t="shared" si="53"/>
        <v>6.679710102619424E-4</v>
      </c>
      <c r="AQ101" s="91">
        <f t="shared" si="53"/>
        <v>5.8525397476693578E-4</v>
      </c>
      <c r="AR101" s="91">
        <f t="shared" si="53"/>
        <v>2.139429195041097E-3</v>
      </c>
      <c r="AS101" s="91">
        <f t="shared" si="53"/>
        <v>1.5635705132779399E-4</v>
      </c>
      <c r="AT101" s="91">
        <f t="shared" si="66"/>
        <v>2.2533591416568985E-4</v>
      </c>
      <c r="AU101" s="42">
        <f t="shared" si="54"/>
        <v>-7.0187790453413022E-5</v>
      </c>
      <c r="AV101" s="91">
        <f t="shared" si="67"/>
        <v>0.13651740094959897</v>
      </c>
      <c r="AW101" s="91">
        <f t="shared" si="68"/>
        <v>0.2517928845715488</v>
      </c>
      <c r="AX101" s="91">
        <f t="shared" si="69"/>
        <v>0.85976741029005832</v>
      </c>
      <c r="AY101" s="91">
        <f t="shared" si="70"/>
        <v>0.96475004830651168</v>
      </c>
      <c r="AZ101" s="91">
        <f t="shared" si="71"/>
        <v>0.76552938449777053</v>
      </c>
      <c r="BA101" s="91">
        <f t="shared" si="72"/>
        <v>1.2274886752844989</v>
      </c>
      <c r="BB101" s="91">
        <f t="shared" si="73"/>
        <v>1.3243992502553397</v>
      </c>
      <c r="BC101" s="91">
        <f t="shared" si="74"/>
        <v>1.288728888208035</v>
      </c>
      <c r="BD101" s="91">
        <f t="shared" si="75"/>
        <v>3.3882171495358069</v>
      </c>
      <c r="BE101" s="91">
        <f t="shared" si="76"/>
        <v>0.38605573790907227</v>
      </c>
      <c r="BF101" s="91">
        <f t="shared" si="77"/>
        <v>0.43046509318645937</v>
      </c>
      <c r="BG101" s="91">
        <f t="shared" si="55"/>
        <v>0.2939476922368604</v>
      </c>
    </row>
    <row r="102" spans="1:59" x14ac:dyDescent="0.2">
      <c r="A102" s="88" t="s">
        <v>196</v>
      </c>
      <c r="B102" s="85">
        <v>717090</v>
      </c>
      <c r="C102" s="85">
        <v>821390</v>
      </c>
      <c r="D102" s="85">
        <v>904613</v>
      </c>
      <c r="E102" s="85">
        <v>916865</v>
      </c>
      <c r="F102" s="85">
        <v>1040023</v>
      </c>
      <c r="G102" s="85">
        <v>1000791</v>
      </c>
      <c r="H102" s="85">
        <v>755947</v>
      </c>
      <c r="I102" s="85">
        <v>887472</v>
      </c>
      <c r="J102" s="85">
        <v>969085</v>
      </c>
      <c r="K102" s="85">
        <v>1042301</v>
      </c>
      <c r="L102" s="43">
        <v>1125691.7239999999</v>
      </c>
      <c r="M102" s="91">
        <f t="shared" si="51"/>
        <v>5.7042230367959947E-2</v>
      </c>
      <c r="N102" s="91">
        <f t="shared" si="57"/>
        <v>5.5888109276788049E-2</v>
      </c>
      <c r="O102" s="91">
        <f t="shared" si="58"/>
        <v>5.4056622910757905E-2</v>
      </c>
      <c r="P102" s="91">
        <f t="shared" si="59"/>
        <v>4.9454985284773267E-2</v>
      </c>
      <c r="Q102" s="91">
        <f t="shared" si="60"/>
        <v>5.3144776619949666E-2</v>
      </c>
      <c r="R102" s="91">
        <f t="shared" si="61"/>
        <v>4.7574236169077445E-2</v>
      </c>
      <c r="S102" s="91">
        <f t="shared" si="62"/>
        <v>4.8469798229607931E-2</v>
      </c>
      <c r="T102" s="91">
        <f t="shared" si="63"/>
        <v>4.637087244583802E-2</v>
      </c>
      <c r="U102" s="91">
        <f t="shared" si="64"/>
        <v>4.3888625704272703E-2</v>
      </c>
      <c r="V102" s="91">
        <f t="shared" si="65"/>
        <v>4.5808988673325508E-2</v>
      </c>
      <c r="W102" s="91">
        <f t="shared" si="65"/>
        <v>4.965873510323817E-2</v>
      </c>
      <c r="X102" s="42">
        <f t="shared" si="52"/>
        <v>-7.3834952647217761E-3</v>
      </c>
      <c r="Y102" s="85">
        <v>112948</v>
      </c>
      <c r="Z102" s="85">
        <v>137196</v>
      </c>
      <c r="AA102" s="85">
        <v>148838</v>
      </c>
      <c r="AB102" s="85">
        <v>100724</v>
      </c>
      <c r="AC102" s="85">
        <v>99390</v>
      </c>
      <c r="AD102" s="85">
        <v>84491</v>
      </c>
      <c r="AE102" s="85">
        <v>91837</v>
      </c>
      <c r="AF102" s="85">
        <v>134607</v>
      </c>
      <c r="AG102" s="85">
        <v>130067</v>
      </c>
      <c r="AH102" s="85">
        <v>123123</v>
      </c>
      <c r="AI102" s="43">
        <v>133476.592</v>
      </c>
      <c r="AJ102" s="91">
        <f t="shared" si="56"/>
        <v>8.1810812228721635E-2</v>
      </c>
      <c r="AK102" s="91">
        <f t="shared" si="56"/>
        <v>8.8001707180265412E-2</v>
      </c>
      <c r="AL102" s="91">
        <f t="shared" si="56"/>
        <v>8.749586308427626E-2</v>
      </c>
      <c r="AM102" s="91">
        <f t="shared" si="56"/>
        <v>5.0805747816608564E-2</v>
      </c>
      <c r="AN102" s="91">
        <f t="shared" si="56"/>
        <v>4.7168206937131987E-2</v>
      </c>
      <c r="AO102" s="91">
        <f t="shared" si="53"/>
        <v>3.9126778983721522E-2</v>
      </c>
      <c r="AP102" s="91">
        <f t="shared" si="53"/>
        <v>5.1986825143581362E-2</v>
      </c>
      <c r="AQ102" s="91">
        <f t="shared" si="53"/>
        <v>5.8528441145210192E-2</v>
      </c>
      <c r="AR102" s="91">
        <f t="shared" si="53"/>
        <v>4.9478865062484056E-2</v>
      </c>
      <c r="AS102" s="91">
        <f t="shared" si="53"/>
        <v>4.4357486706525298E-2</v>
      </c>
      <c r="AT102" s="91">
        <f t="shared" si="66"/>
        <v>4.7592785506269795E-2</v>
      </c>
      <c r="AU102" s="42">
        <f t="shared" si="54"/>
        <v>-3.421802672245184E-2</v>
      </c>
      <c r="AV102" s="91">
        <f t="shared" si="67"/>
        <v>15.750882037122258</v>
      </c>
      <c r="AW102" s="91">
        <f t="shared" si="68"/>
        <v>16.702906049501454</v>
      </c>
      <c r="AX102" s="91">
        <f t="shared" si="69"/>
        <v>16.453223643701779</v>
      </c>
      <c r="AY102" s="91">
        <f t="shared" si="70"/>
        <v>10.985695822176657</v>
      </c>
      <c r="AZ102" s="91">
        <f t="shared" si="71"/>
        <v>9.5565194231281421</v>
      </c>
      <c r="BA102" s="91">
        <f t="shared" si="72"/>
        <v>8.4424220441630666</v>
      </c>
      <c r="BB102" s="91">
        <f t="shared" si="73"/>
        <v>12.148603010528516</v>
      </c>
      <c r="BC102" s="91">
        <f t="shared" si="74"/>
        <v>15.167464438314674</v>
      </c>
      <c r="BD102" s="91">
        <f t="shared" si="75"/>
        <v>13.421629681606875</v>
      </c>
      <c r="BE102" s="91">
        <f t="shared" si="76"/>
        <v>11.812614590219141</v>
      </c>
      <c r="BF102" s="91">
        <f t="shared" si="77"/>
        <v>11.857295310452155</v>
      </c>
      <c r="BG102" s="91">
        <f t="shared" si="55"/>
        <v>-3.8935867266701027</v>
      </c>
    </row>
    <row r="103" spans="1:59" x14ac:dyDescent="0.2">
      <c r="A103" s="88" t="s">
        <v>197</v>
      </c>
      <c r="B103" s="85">
        <v>164964</v>
      </c>
      <c r="C103" s="85">
        <v>80463</v>
      </c>
      <c r="D103" s="85">
        <v>46644</v>
      </c>
      <c r="E103" s="85">
        <v>108355</v>
      </c>
      <c r="F103" s="85">
        <v>118040</v>
      </c>
      <c r="G103" s="85">
        <v>63135</v>
      </c>
      <c r="H103" s="85">
        <v>45159</v>
      </c>
      <c r="I103" s="85">
        <v>96362</v>
      </c>
      <c r="J103" s="85">
        <v>165533</v>
      </c>
      <c r="K103" s="85">
        <v>132419</v>
      </c>
      <c r="L103" s="43">
        <v>136692.15</v>
      </c>
      <c r="M103" s="91">
        <f t="shared" si="51"/>
        <v>1.312236189379317E-2</v>
      </c>
      <c r="N103" s="91">
        <f t="shared" si="57"/>
        <v>5.4747743906526708E-3</v>
      </c>
      <c r="O103" s="91">
        <f t="shared" si="58"/>
        <v>2.7872881763244522E-3</v>
      </c>
      <c r="P103" s="91">
        <f t="shared" si="59"/>
        <v>5.8445844595786814E-3</v>
      </c>
      <c r="Q103" s="91">
        <f t="shared" si="60"/>
        <v>6.0317987508149897E-3</v>
      </c>
      <c r="R103" s="91">
        <f t="shared" si="61"/>
        <v>3.0012254312186109E-3</v>
      </c>
      <c r="S103" s="91">
        <f t="shared" si="62"/>
        <v>2.8955040740301433E-3</v>
      </c>
      <c r="T103" s="91">
        <f t="shared" si="63"/>
        <v>5.0349644953596772E-3</v>
      </c>
      <c r="U103" s="91">
        <f t="shared" si="64"/>
        <v>7.4967787951576723E-3</v>
      </c>
      <c r="V103" s="91">
        <f t="shared" si="65"/>
        <v>5.8197972285674582E-3</v>
      </c>
      <c r="W103" s="91">
        <f t="shared" si="65"/>
        <v>6.0300339096586416E-3</v>
      </c>
      <c r="X103" s="42">
        <f t="shared" si="52"/>
        <v>-7.0923279841345289E-3</v>
      </c>
      <c r="Y103" s="85">
        <v>8</v>
      </c>
      <c r="Z103" s="85">
        <v>4</v>
      </c>
      <c r="AA103" s="85">
        <v>0</v>
      </c>
      <c r="AB103" s="85">
        <v>0</v>
      </c>
      <c r="AC103" s="85">
        <v>10</v>
      </c>
      <c r="AD103" s="85">
        <v>20</v>
      </c>
      <c r="AE103" s="85">
        <v>6</v>
      </c>
      <c r="AF103" s="85">
        <v>3</v>
      </c>
      <c r="AG103" s="85">
        <v>179</v>
      </c>
      <c r="AH103" s="85">
        <v>33</v>
      </c>
      <c r="AI103" s="43">
        <v>13.215999999999999</v>
      </c>
      <c r="AJ103" s="91">
        <f t="shared" si="56"/>
        <v>5.7945824435118208E-6</v>
      </c>
      <c r="AK103" s="91">
        <f t="shared" si="56"/>
        <v>2.5657222420556114E-6</v>
      </c>
      <c r="AL103" s="91">
        <f t="shared" si="56"/>
        <v>0</v>
      </c>
      <c r="AM103" s="91">
        <f t="shared" si="56"/>
        <v>0</v>
      </c>
      <c r="AN103" s="91">
        <f t="shared" si="56"/>
        <v>4.7457698900424577E-6</v>
      </c>
      <c r="AO103" s="91">
        <f t="shared" si="53"/>
        <v>9.2617625507383094E-6</v>
      </c>
      <c r="AP103" s="91">
        <f t="shared" si="53"/>
        <v>3.3964627640437751E-6</v>
      </c>
      <c r="AQ103" s="91">
        <f t="shared" si="53"/>
        <v>1.3044293642650872E-6</v>
      </c>
      <c r="AR103" s="91">
        <f t="shared" si="53"/>
        <v>6.8093496783847146E-5</v>
      </c>
      <c r="AS103" s="91">
        <f t="shared" si="53"/>
        <v>1.1888900216168667E-5</v>
      </c>
      <c r="AT103" s="91">
        <f t="shared" si="66"/>
        <v>4.7123337794754417E-6</v>
      </c>
      <c r="AU103" s="42">
        <f t="shared" si="54"/>
        <v>-1.0822486640363791E-6</v>
      </c>
      <c r="AV103" s="91">
        <f t="shared" si="67"/>
        <v>4.8495429305787929E-3</v>
      </c>
      <c r="AW103" s="91">
        <f t="shared" si="68"/>
        <v>4.9712290120925151E-3</v>
      </c>
      <c r="AX103" s="91">
        <f t="shared" si="69"/>
        <v>0</v>
      </c>
      <c r="AY103" s="91">
        <f t="shared" si="70"/>
        <v>0</v>
      </c>
      <c r="AZ103" s="91">
        <f t="shared" si="71"/>
        <v>8.4717045069467988E-3</v>
      </c>
      <c r="BA103" s="91">
        <f t="shared" si="72"/>
        <v>3.1678149996040232E-2</v>
      </c>
      <c r="BB103" s="91">
        <f t="shared" si="73"/>
        <v>1.3286388095396265E-2</v>
      </c>
      <c r="BC103" s="91">
        <f t="shared" si="74"/>
        <v>3.1132604138560845E-3</v>
      </c>
      <c r="BD103" s="91">
        <f t="shared" si="75"/>
        <v>0.10813553792899303</v>
      </c>
      <c r="BE103" s="91">
        <f t="shared" si="76"/>
        <v>2.4920895037721172E-2</v>
      </c>
      <c r="BF103" s="91">
        <f t="shared" si="77"/>
        <v>9.6684410918988391E-3</v>
      </c>
      <c r="BG103" s="91">
        <f t="shared" si="55"/>
        <v>4.8188981613200461E-3</v>
      </c>
    </row>
    <row r="104" spans="1:59" x14ac:dyDescent="0.2">
      <c r="A104" s="88" t="s">
        <v>198</v>
      </c>
      <c r="B104" s="85">
        <v>114420101</v>
      </c>
      <c r="C104" s="85">
        <v>122267214</v>
      </c>
      <c r="D104" s="85">
        <v>123394307</v>
      </c>
      <c r="E104" s="85">
        <v>135508635</v>
      </c>
      <c r="F104" s="85">
        <v>133858747</v>
      </c>
      <c r="G104" s="85">
        <v>125605565</v>
      </c>
      <c r="H104" s="85">
        <v>81073453</v>
      </c>
      <c r="I104" s="85">
        <v>114841010</v>
      </c>
      <c r="J104" s="85">
        <v>122427419</v>
      </c>
      <c r="K104" s="85">
        <v>146629385</v>
      </c>
      <c r="L104" s="43">
        <v>152667969.264</v>
      </c>
      <c r="M104" s="91">
        <f t="shared" si="51"/>
        <v>9.1017553723622484</v>
      </c>
      <c r="N104" s="91">
        <f t="shared" si="57"/>
        <v>8.3191704513086719</v>
      </c>
      <c r="O104" s="91">
        <f t="shared" si="58"/>
        <v>7.3736277533412569</v>
      </c>
      <c r="P104" s="91">
        <f t="shared" si="59"/>
        <v>7.3092304209286123</v>
      </c>
      <c r="Q104" s="91">
        <f t="shared" si="60"/>
        <v>6.8401306585925097</v>
      </c>
      <c r="R104" s="91">
        <f t="shared" si="61"/>
        <v>5.9708658585662828</v>
      </c>
      <c r="S104" s="91">
        <f t="shared" si="62"/>
        <v>5.1982664243493284</v>
      </c>
      <c r="T104" s="91">
        <f t="shared" si="63"/>
        <v>6.0005023552982051</v>
      </c>
      <c r="U104" s="91">
        <f t="shared" si="64"/>
        <v>5.5445819184397287</v>
      </c>
      <c r="V104" s="91">
        <f t="shared" si="65"/>
        <v>6.4443417368319569</v>
      </c>
      <c r="W104" s="91">
        <f t="shared" si="65"/>
        <v>6.7347907804555227</v>
      </c>
      <c r="X104" s="42">
        <f t="shared" si="52"/>
        <v>-2.3669645919067257</v>
      </c>
      <c r="Y104" s="85">
        <v>11826405</v>
      </c>
      <c r="Z104" s="85">
        <v>11171474</v>
      </c>
      <c r="AA104" s="85">
        <v>10822040</v>
      </c>
      <c r="AB104" s="85">
        <v>14200569</v>
      </c>
      <c r="AC104" s="85">
        <v>13493953</v>
      </c>
      <c r="AD104" s="85">
        <v>13943726</v>
      </c>
      <c r="AE104" s="85">
        <v>10049059</v>
      </c>
      <c r="AF104" s="85">
        <v>14443644</v>
      </c>
      <c r="AG104" s="85">
        <v>15169954</v>
      </c>
      <c r="AH104" s="85">
        <v>17300127</v>
      </c>
      <c r="AI104" s="43">
        <v>19837943.223999999</v>
      </c>
      <c r="AJ104" s="91">
        <f t="shared" si="56"/>
        <v>8.566134847857553</v>
      </c>
      <c r="AK104" s="91">
        <f t="shared" si="56"/>
        <v>7.1657248295864919</v>
      </c>
      <c r="AL104" s="91">
        <f t="shared" si="56"/>
        <v>6.3618412645464266</v>
      </c>
      <c r="AM104" s="91">
        <f t="shared" si="56"/>
        <v>7.162846267685449</v>
      </c>
      <c r="AN104" s="91">
        <f t="shared" si="56"/>
        <v>6.4039195845048091</v>
      </c>
      <c r="AO104" s="91">
        <f t="shared" si="53"/>
        <v>6.4571739642278043</v>
      </c>
      <c r="AP104" s="91">
        <f t="shared" si="53"/>
        <v>5.6885424511964953</v>
      </c>
      <c r="AQ104" s="91">
        <f t="shared" si="53"/>
        <v>6.2802377868637462</v>
      </c>
      <c r="AR104" s="91">
        <f t="shared" si="53"/>
        <v>5.7708112508944645</v>
      </c>
      <c r="AS104" s="91">
        <f t="shared" si="53"/>
        <v>6.2327116251528913</v>
      </c>
      <c r="AT104" s="91">
        <f t="shared" si="66"/>
        <v>7.0734723040081073</v>
      </c>
      <c r="AU104" s="42">
        <f t="shared" si="54"/>
        <v>-1.4926625438494456</v>
      </c>
      <c r="AV104" s="91">
        <f t="shared" si="67"/>
        <v>10.335950498767694</v>
      </c>
      <c r="AW104" s="91">
        <f t="shared" si="68"/>
        <v>9.1369334709793915</v>
      </c>
      <c r="AX104" s="91">
        <f t="shared" si="69"/>
        <v>8.7702911610014542</v>
      </c>
      <c r="AY104" s="91">
        <f t="shared" si="70"/>
        <v>10.479456899554778</v>
      </c>
      <c r="AZ104" s="91">
        <f t="shared" si="71"/>
        <v>10.080740558553114</v>
      </c>
      <c r="BA104" s="91">
        <f t="shared" si="72"/>
        <v>11.101200810648795</v>
      </c>
      <c r="BB104" s="91">
        <f t="shared" si="73"/>
        <v>12.395005551323933</v>
      </c>
      <c r="BC104" s="91">
        <f t="shared" si="74"/>
        <v>12.577078519250223</v>
      </c>
      <c r="BD104" s="91">
        <f t="shared" si="75"/>
        <v>12.3909775472764</v>
      </c>
      <c r="BE104" s="91">
        <f t="shared" si="76"/>
        <v>11.798540244849285</v>
      </c>
      <c r="BF104" s="91">
        <f t="shared" si="77"/>
        <v>12.9941750844248</v>
      </c>
      <c r="BG104" s="91">
        <f t="shared" si="55"/>
        <v>2.6582245856571056</v>
      </c>
    </row>
    <row r="105" spans="1:59" x14ac:dyDescent="0.2">
      <c r="A105" s="88" t="s">
        <v>199</v>
      </c>
      <c r="B105" s="85">
        <v>19352481</v>
      </c>
      <c r="C105" s="85">
        <v>20387758</v>
      </c>
      <c r="D105" s="85">
        <v>21800402</v>
      </c>
      <c r="E105" s="85">
        <v>23396934</v>
      </c>
      <c r="F105" s="85">
        <v>22334053</v>
      </c>
      <c r="G105" s="85">
        <v>15192878</v>
      </c>
      <c r="H105" s="85">
        <v>11437224</v>
      </c>
      <c r="I105" s="85">
        <v>15651955</v>
      </c>
      <c r="J105" s="85">
        <v>19445784</v>
      </c>
      <c r="K105" s="85">
        <v>22426336</v>
      </c>
      <c r="L105" s="43">
        <v>25334707.484999999</v>
      </c>
      <c r="M105" s="91">
        <f t="shared" si="51"/>
        <v>1.5394283554275863</v>
      </c>
      <c r="N105" s="91">
        <f t="shared" si="57"/>
        <v>1.3872012649444354</v>
      </c>
      <c r="O105" s="91">
        <f t="shared" si="58"/>
        <v>1.3027185218617601</v>
      </c>
      <c r="P105" s="91">
        <f t="shared" si="59"/>
        <v>1.2620124300511106</v>
      </c>
      <c r="Q105" s="91">
        <f t="shared" si="60"/>
        <v>1.1412615468149421</v>
      </c>
      <c r="R105" s="91">
        <f t="shared" si="61"/>
        <v>0.72221829139149041</v>
      </c>
      <c r="S105" s="91">
        <f t="shared" si="62"/>
        <v>0.73333175419285923</v>
      </c>
      <c r="T105" s="91">
        <f t="shared" si="63"/>
        <v>0.81782276943159515</v>
      </c>
      <c r="U105" s="91">
        <f t="shared" si="64"/>
        <v>0.88067479684664907</v>
      </c>
      <c r="V105" s="91">
        <f t="shared" si="65"/>
        <v>0.98563444898181252</v>
      </c>
      <c r="W105" s="91">
        <f t="shared" si="65"/>
        <v>1.1176146196093382</v>
      </c>
      <c r="X105" s="42">
        <f t="shared" si="52"/>
        <v>-0.4218137358182481</v>
      </c>
      <c r="Y105" s="85">
        <v>7792469</v>
      </c>
      <c r="Z105" s="85">
        <v>8176023</v>
      </c>
      <c r="AA105" s="85">
        <v>7949855</v>
      </c>
      <c r="AB105" s="85">
        <v>9558553</v>
      </c>
      <c r="AC105" s="85">
        <v>10016903</v>
      </c>
      <c r="AD105" s="85">
        <v>8415993</v>
      </c>
      <c r="AE105" s="85">
        <v>8707048</v>
      </c>
      <c r="AF105" s="85">
        <v>13549957</v>
      </c>
      <c r="AG105" s="85">
        <v>16272557</v>
      </c>
      <c r="AH105" s="85">
        <v>19142182</v>
      </c>
      <c r="AI105" s="43">
        <v>21622781.813000001</v>
      </c>
      <c r="AJ105" s="91">
        <f t="shared" si="56"/>
        <v>5.6442630073762645</v>
      </c>
      <c r="AK105" s="91">
        <f t="shared" si="56"/>
        <v>5.2443510156645621</v>
      </c>
      <c r="AL105" s="91">
        <f t="shared" si="56"/>
        <v>4.6733994317301297</v>
      </c>
      <c r="AM105" s="91">
        <f t="shared" si="56"/>
        <v>4.8213874866932134</v>
      </c>
      <c r="AN105" s="91">
        <f t="shared" si="56"/>
        <v>4.7537916648875962</v>
      </c>
      <c r="AO105" s="91">
        <f t="shared" si="53"/>
        <v>3.8973464397337878</v>
      </c>
      <c r="AP105" s="91">
        <f t="shared" si="53"/>
        <v>4.9288607194569707</v>
      </c>
      <c r="AQ105" s="91">
        <f t="shared" si="53"/>
        <v>5.891653931776422</v>
      </c>
      <c r="AR105" s="91">
        <f t="shared" si="53"/>
        <v>6.19025311589089</v>
      </c>
      <c r="AS105" s="91">
        <f t="shared" si="53"/>
        <v>6.8963482338709081</v>
      </c>
      <c r="AT105" s="91">
        <f t="shared" si="66"/>
        <v>7.7098793238216672</v>
      </c>
      <c r="AU105" s="42">
        <f t="shared" si="54"/>
        <v>2.0656163164454027</v>
      </c>
      <c r="AV105" s="91">
        <f t="shared" si="67"/>
        <v>40.265994835494219</v>
      </c>
      <c r="AW105" s="91">
        <f t="shared" si="68"/>
        <v>40.102609615044479</v>
      </c>
      <c r="AX105" s="91">
        <f t="shared" si="69"/>
        <v>36.466552314035312</v>
      </c>
      <c r="AY105" s="91">
        <f t="shared" si="70"/>
        <v>40.853869998522029</v>
      </c>
      <c r="AZ105" s="91">
        <f t="shared" si="71"/>
        <v>44.850359224991543</v>
      </c>
      <c r="BA105" s="91">
        <f t="shared" si="72"/>
        <v>55.394330159170636</v>
      </c>
      <c r="BB105" s="91">
        <f t="shared" si="73"/>
        <v>76.12903270933576</v>
      </c>
      <c r="BC105" s="91">
        <f t="shared" si="74"/>
        <v>86.570380505182897</v>
      </c>
      <c r="BD105" s="91">
        <f t="shared" si="75"/>
        <v>83.681671050136103</v>
      </c>
      <c r="BE105" s="91">
        <f t="shared" si="76"/>
        <v>85.355815591097894</v>
      </c>
      <c r="BF105" s="91">
        <f t="shared" si="77"/>
        <v>85.348456562217152</v>
      </c>
      <c r="BG105" s="91">
        <f t="shared" si="55"/>
        <v>45.082461726722933</v>
      </c>
    </row>
    <row r="106" spans="1:59" x14ac:dyDescent="0.2">
      <c r="A106" s="88" t="s">
        <v>200</v>
      </c>
      <c r="B106" s="85">
        <v>478389</v>
      </c>
      <c r="C106" s="85">
        <v>592094</v>
      </c>
      <c r="D106" s="85">
        <v>866619</v>
      </c>
      <c r="E106" s="85">
        <v>986664</v>
      </c>
      <c r="F106" s="85">
        <v>980653</v>
      </c>
      <c r="G106" s="85">
        <v>819524</v>
      </c>
      <c r="H106" s="85">
        <v>580560</v>
      </c>
      <c r="I106" s="85">
        <v>646027</v>
      </c>
      <c r="J106" s="85">
        <v>729860</v>
      </c>
      <c r="K106" s="85">
        <v>939925</v>
      </c>
      <c r="L106" s="43">
        <v>787288.82</v>
      </c>
      <c r="M106" s="91">
        <f t="shared" si="51"/>
        <v>3.805432448297702E-2</v>
      </c>
      <c r="N106" s="91">
        <f t="shared" si="57"/>
        <v>4.0286604626463121E-2</v>
      </c>
      <c r="O106" s="91">
        <f t="shared" si="58"/>
        <v>5.1786229570322452E-2</v>
      </c>
      <c r="P106" s="91">
        <f t="shared" si="59"/>
        <v>5.3219889079652444E-2</v>
      </c>
      <c r="Q106" s="91">
        <f t="shared" si="60"/>
        <v>5.0110992378710369E-2</v>
      </c>
      <c r="R106" s="91">
        <f t="shared" si="61"/>
        <v>3.8957413008537278E-2</v>
      </c>
      <c r="S106" s="91">
        <f t="shared" si="62"/>
        <v>3.7224337235522043E-2</v>
      </c>
      <c r="T106" s="91">
        <f t="shared" si="63"/>
        <v>3.3755245927271388E-2</v>
      </c>
      <c r="U106" s="91">
        <f t="shared" si="64"/>
        <v>3.3054430061883605E-2</v>
      </c>
      <c r="V106" s="91">
        <f t="shared" si="65"/>
        <v>4.1309577251461414E-2</v>
      </c>
      <c r="W106" s="91">
        <f t="shared" si="65"/>
        <v>3.4730438297262411E-2</v>
      </c>
      <c r="X106" s="42">
        <f t="shared" si="52"/>
        <v>-3.3238861857146085E-3</v>
      </c>
      <c r="Y106" s="85">
        <v>65696</v>
      </c>
      <c r="Z106" s="85">
        <v>44749</v>
      </c>
      <c r="AA106" s="85">
        <v>75982</v>
      </c>
      <c r="AB106" s="85">
        <v>123216</v>
      </c>
      <c r="AC106" s="85">
        <v>165998</v>
      </c>
      <c r="AD106" s="85">
        <v>131958</v>
      </c>
      <c r="AE106" s="85">
        <v>73436</v>
      </c>
      <c r="AF106" s="85">
        <v>130439</v>
      </c>
      <c r="AG106" s="85">
        <v>145346</v>
      </c>
      <c r="AH106" s="85">
        <v>213108</v>
      </c>
      <c r="AI106" s="43">
        <v>103629.546</v>
      </c>
      <c r="AJ106" s="91">
        <f t="shared" si="56"/>
        <v>4.7585111026119079E-2</v>
      </c>
      <c r="AK106" s="91">
        <f t="shared" si="56"/>
        <v>2.8703376152436642E-2</v>
      </c>
      <c r="AL106" s="91">
        <f t="shared" si="56"/>
        <v>4.4666756264324155E-2</v>
      </c>
      <c r="AM106" s="91">
        <f t="shared" si="56"/>
        <v>6.2150838161423694E-2</v>
      </c>
      <c r="AN106" s="91">
        <f t="shared" si="56"/>
        <v>7.8778831020726789E-2</v>
      </c>
      <c r="AO106" s="91">
        <f t="shared" si="53"/>
        <v>6.1108183133516292E-2</v>
      </c>
      <c r="AP106" s="91">
        <f t="shared" si="53"/>
        <v>4.1570439923386444E-2</v>
      </c>
      <c r="AQ106" s="91">
        <f t="shared" si="53"/>
        <v>5.6716153948457901E-2</v>
      </c>
      <c r="AR106" s="91">
        <f t="shared" si="53"/>
        <v>5.5291158567290763E-2</v>
      </c>
      <c r="AS106" s="91">
        <f t="shared" si="53"/>
        <v>7.6776355977796126E-2</v>
      </c>
      <c r="AT106" s="91">
        <f t="shared" si="66"/>
        <v>3.6950439631318416E-2</v>
      </c>
      <c r="AU106" s="42">
        <f t="shared" si="54"/>
        <v>-1.0634671394800663E-2</v>
      </c>
      <c r="AV106" s="91">
        <f t="shared" si="67"/>
        <v>13.732757233130361</v>
      </c>
      <c r="AW106" s="91">
        <f t="shared" si="68"/>
        <v>7.5577526541393771</v>
      </c>
      <c r="AX106" s="91">
        <f t="shared" si="69"/>
        <v>8.7676360661374844</v>
      </c>
      <c r="AY106" s="91">
        <f t="shared" si="70"/>
        <v>12.488141859842864</v>
      </c>
      <c r="AZ106" s="91">
        <f t="shared" si="71"/>
        <v>16.927292324604114</v>
      </c>
      <c r="BA106" s="91">
        <f t="shared" si="72"/>
        <v>16.101785914750515</v>
      </c>
      <c r="BB106" s="91">
        <f t="shared" si="73"/>
        <v>12.649166322171695</v>
      </c>
      <c r="BC106" s="91">
        <f t="shared" si="74"/>
        <v>20.190951771365594</v>
      </c>
      <c r="BD106" s="91">
        <f t="shared" si="75"/>
        <v>19.914230126325595</v>
      </c>
      <c r="BE106" s="91">
        <f t="shared" si="76"/>
        <v>22.672872835598586</v>
      </c>
      <c r="BF106" s="91">
        <f t="shared" si="77"/>
        <v>13.162837241865063</v>
      </c>
      <c r="BG106" s="91">
        <f t="shared" si="55"/>
        <v>-0.56991999126529791</v>
      </c>
    </row>
    <row r="107" spans="1:59" x14ac:dyDescent="0.2">
      <c r="A107" s="88" t="s">
        <v>201</v>
      </c>
      <c r="B107" s="85">
        <v>15971841</v>
      </c>
      <c r="C107" s="85">
        <v>18064078</v>
      </c>
      <c r="D107" s="85">
        <v>19763243</v>
      </c>
      <c r="E107" s="85">
        <v>19988906</v>
      </c>
      <c r="F107" s="85">
        <v>20798903</v>
      </c>
      <c r="G107" s="85">
        <v>19054742</v>
      </c>
      <c r="H107" s="85">
        <v>12968631</v>
      </c>
      <c r="I107" s="85">
        <v>19176095</v>
      </c>
      <c r="J107" s="85">
        <v>24403344</v>
      </c>
      <c r="K107" s="85">
        <v>26834763</v>
      </c>
      <c r="L107" s="43">
        <v>26392911.344999999</v>
      </c>
      <c r="M107" s="91">
        <f t="shared" si="51"/>
        <v>1.270509188138766</v>
      </c>
      <c r="N107" s="91">
        <f t="shared" si="57"/>
        <v>1.2290960022016617</v>
      </c>
      <c r="O107" s="91">
        <f t="shared" si="58"/>
        <v>1.180984768453113</v>
      </c>
      <c r="P107" s="91">
        <f t="shared" si="59"/>
        <v>1.0781860492970243</v>
      </c>
      <c r="Q107" s="91">
        <f t="shared" si="60"/>
        <v>1.06281597029585</v>
      </c>
      <c r="R107" s="91">
        <f t="shared" si="61"/>
        <v>0.90579830958595675</v>
      </c>
      <c r="S107" s="91">
        <f t="shared" si="62"/>
        <v>0.83152248488880631</v>
      </c>
      <c r="T107" s="91">
        <f t="shared" si="63"/>
        <v>1.0019609128561491</v>
      </c>
      <c r="U107" s="91">
        <f t="shared" si="64"/>
        <v>1.1051963767353834</v>
      </c>
      <c r="V107" s="91">
        <f t="shared" si="65"/>
        <v>1.1793842223296096</v>
      </c>
      <c r="W107" s="91">
        <f t="shared" si="65"/>
        <v>1.1642961968552274</v>
      </c>
      <c r="X107" s="42">
        <f t="shared" si="52"/>
        <v>-0.10621299128353856</v>
      </c>
      <c r="Y107" s="85">
        <v>3247642</v>
      </c>
      <c r="Z107" s="85">
        <v>4319881</v>
      </c>
      <c r="AA107" s="85">
        <v>4724079</v>
      </c>
      <c r="AB107" s="85">
        <v>4987615</v>
      </c>
      <c r="AC107" s="85">
        <v>5120569</v>
      </c>
      <c r="AD107" s="85">
        <v>5058496</v>
      </c>
      <c r="AE107" s="85">
        <v>3536405</v>
      </c>
      <c r="AF107" s="85">
        <v>5966711</v>
      </c>
      <c r="AG107" s="85">
        <v>7739329</v>
      </c>
      <c r="AH107" s="85">
        <v>8103105</v>
      </c>
      <c r="AI107" s="43">
        <v>8875974.5449999999</v>
      </c>
      <c r="AJ107" s="91">
        <f t="shared" si="56"/>
        <v>2.352341164501452</v>
      </c>
      <c r="AK107" s="91">
        <f t="shared" si="56"/>
        <v>2.7709036911833596</v>
      </c>
      <c r="AL107" s="91">
        <f t="shared" si="56"/>
        <v>2.7770956972231873</v>
      </c>
      <c r="AM107" s="91">
        <f t="shared" si="56"/>
        <v>2.5157808456409012</v>
      </c>
      <c r="AN107" s="91">
        <f t="shared" si="56"/>
        <v>2.4301042180084815</v>
      </c>
      <c r="AO107" s="91">
        <f t="shared" si="53"/>
        <v>2.3425294407929766</v>
      </c>
      <c r="AP107" s="91">
        <f t="shared" si="53"/>
        <v>2.0018779835130376</v>
      </c>
      <c r="AQ107" s="91">
        <f t="shared" si="53"/>
        <v>2.5943843454945008</v>
      </c>
      <c r="AR107" s="91">
        <f t="shared" si="53"/>
        <v>2.9441227618471224</v>
      </c>
      <c r="AS107" s="91">
        <f t="shared" si="53"/>
        <v>2.9193032359435578</v>
      </c>
      <c r="AT107" s="91">
        <f t="shared" si="66"/>
        <v>3.1648422120284252</v>
      </c>
      <c r="AU107" s="42">
        <f t="shared" si="54"/>
        <v>0.81250104752697316</v>
      </c>
      <c r="AV107" s="91">
        <f t="shared" si="67"/>
        <v>20.333548274115675</v>
      </c>
      <c r="AW107" s="91">
        <f t="shared" si="68"/>
        <v>23.9142069692126</v>
      </c>
      <c r="AX107" s="91">
        <f t="shared" si="69"/>
        <v>23.903359382870516</v>
      </c>
      <c r="AY107" s="91">
        <f t="shared" si="70"/>
        <v>24.95191582770963</v>
      </c>
      <c r="AZ107" s="91">
        <f t="shared" si="71"/>
        <v>24.619418629915241</v>
      </c>
      <c r="BA107" s="91">
        <f t="shared" si="72"/>
        <v>26.547176550593022</v>
      </c>
      <c r="BB107" s="91">
        <f t="shared" si="73"/>
        <v>27.268915277179218</v>
      </c>
      <c r="BC107" s="91">
        <f t="shared" si="74"/>
        <v>31.115360035502537</v>
      </c>
      <c r="BD107" s="91">
        <f t="shared" si="75"/>
        <v>31.714215068229993</v>
      </c>
      <c r="BE107" s="91">
        <f t="shared" si="76"/>
        <v>30.196297988545677</v>
      </c>
      <c r="BF107" s="91">
        <f t="shared" si="77"/>
        <v>33.630145719719955</v>
      </c>
      <c r="BG107" s="91">
        <f t="shared" si="55"/>
        <v>13.296597445604281</v>
      </c>
    </row>
    <row r="108" spans="1:59" x14ac:dyDescent="0.2">
      <c r="A108" s="88" t="s">
        <v>202</v>
      </c>
      <c r="B108" s="85">
        <v>20702</v>
      </c>
      <c r="C108" s="85">
        <v>27329</v>
      </c>
      <c r="D108" s="85">
        <v>31835</v>
      </c>
      <c r="E108" s="85">
        <v>24171</v>
      </c>
      <c r="F108" s="85">
        <v>28833</v>
      </c>
      <c r="G108" s="85">
        <v>20356</v>
      </c>
      <c r="H108" s="85">
        <v>12921</v>
      </c>
      <c r="I108" s="85">
        <v>21996</v>
      </c>
      <c r="J108" s="85">
        <v>13616</v>
      </c>
      <c r="K108" s="85">
        <v>21281</v>
      </c>
      <c r="L108" s="43">
        <v>11225.152</v>
      </c>
      <c r="M108" s="91">
        <f t="shared" si="51"/>
        <v>1.6467783026921402E-3</v>
      </c>
      <c r="N108" s="91">
        <f t="shared" si="57"/>
        <v>1.859489570636775E-3</v>
      </c>
      <c r="O108" s="91">
        <f t="shared" si="58"/>
        <v>1.9023522659567993E-3</v>
      </c>
      <c r="P108" s="91">
        <f t="shared" si="59"/>
        <v>1.3037649482947377E-3</v>
      </c>
      <c r="Q108" s="91">
        <f t="shared" si="60"/>
        <v>1.4733552472233869E-3</v>
      </c>
      <c r="R108" s="91">
        <f t="shared" si="61"/>
        <v>9.6765573577074586E-4</v>
      </c>
      <c r="S108" s="91">
        <f t="shared" si="62"/>
        <v>8.2846848115643572E-4</v>
      </c>
      <c r="T108" s="91">
        <f t="shared" si="63"/>
        <v>1.1493024121534572E-3</v>
      </c>
      <c r="U108" s="91">
        <f t="shared" si="64"/>
        <v>6.1665130260955142E-4</v>
      </c>
      <c r="V108" s="91">
        <f t="shared" si="65"/>
        <v>9.352970859253135E-4</v>
      </c>
      <c r="W108" s="91">
        <f t="shared" si="65"/>
        <v>4.9518606007054923E-4</v>
      </c>
      <c r="X108" s="42">
        <f t="shared" si="52"/>
        <v>-1.1515922426215911E-3</v>
      </c>
      <c r="Y108" s="85">
        <v>423</v>
      </c>
      <c r="Z108" s="85">
        <v>659</v>
      </c>
      <c r="AA108" s="85">
        <v>4106</v>
      </c>
      <c r="AB108" s="85">
        <v>2694</v>
      </c>
      <c r="AC108" s="85">
        <v>2596</v>
      </c>
      <c r="AD108" s="85">
        <v>1834</v>
      </c>
      <c r="AE108" s="85">
        <v>1304</v>
      </c>
      <c r="AF108" s="85">
        <v>1637</v>
      </c>
      <c r="AG108" s="85">
        <v>726</v>
      </c>
      <c r="AH108" s="85">
        <v>998</v>
      </c>
      <c r="AI108" s="43">
        <v>543.5</v>
      </c>
      <c r="AJ108" s="91">
        <f t="shared" si="56"/>
        <v>3.0638854670068754E-4</v>
      </c>
      <c r="AK108" s="91">
        <f t="shared" si="56"/>
        <v>4.2270273937866203E-4</v>
      </c>
      <c r="AL108" s="91">
        <f t="shared" si="56"/>
        <v>2.4137519573229839E-3</v>
      </c>
      <c r="AM108" s="91">
        <f t="shared" si="56"/>
        <v>1.3588686372457753E-3</v>
      </c>
      <c r="AN108" s="91">
        <f t="shared" si="56"/>
        <v>1.2320018634550218E-3</v>
      </c>
      <c r="AO108" s="91">
        <f t="shared" si="53"/>
        <v>8.4930362590270286E-4</v>
      </c>
      <c r="AP108" s="91">
        <f t="shared" si="53"/>
        <v>7.3816457405218039E-4</v>
      </c>
      <c r="AQ108" s="91">
        <f t="shared" si="53"/>
        <v>7.1178362310064921E-4</v>
      </c>
      <c r="AR108" s="91">
        <f t="shared" si="53"/>
        <v>2.7617809310096663E-4</v>
      </c>
      <c r="AS108" s="91">
        <f t="shared" si="53"/>
        <v>3.5954916411322211E-4</v>
      </c>
      <c r="AT108" s="91">
        <f t="shared" si="66"/>
        <v>1.9379187417863976E-4</v>
      </c>
      <c r="AU108" s="42">
        <f t="shared" si="54"/>
        <v>-1.1259667252204778E-4</v>
      </c>
      <c r="AV108" s="91">
        <f t="shared" si="67"/>
        <v>2.0432808424306828</v>
      </c>
      <c r="AW108" s="91">
        <f t="shared" si="68"/>
        <v>2.4113578982033737</v>
      </c>
      <c r="AX108" s="91">
        <f t="shared" si="69"/>
        <v>12.897754044290874</v>
      </c>
      <c r="AY108" s="91">
        <f t="shared" si="70"/>
        <v>11.14558768772496</v>
      </c>
      <c r="AZ108" s="91">
        <f t="shared" si="71"/>
        <v>9.0035722956334752</v>
      </c>
      <c r="BA108" s="91">
        <f t="shared" si="72"/>
        <v>9.0096286107290222</v>
      </c>
      <c r="BB108" s="91">
        <f t="shared" si="73"/>
        <v>10.092098134819286</v>
      </c>
      <c r="BC108" s="91">
        <f t="shared" si="74"/>
        <v>7.4422622294962713</v>
      </c>
      <c r="BD108" s="91">
        <f t="shared" si="75"/>
        <v>5.3319623971797885</v>
      </c>
      <c r="BE108" s="91">
        <f t="shared" si="76"/>
        <v>4.6896292467459233</v>
      </c>
      <c r="BF108" s="91">
        <f t="shared" si="77"/>
        <v>4.8418052601871233</v>
      </c>
      <c r="BG108" s="91">
        <f t="shared" si="55"/>
        <v>2.7985244177564406</v>
      </c>
    </row>
    <row r="109" spans="1:59" x14ac:dyDescent="0.2">
      <c r="A109" s="88" t="s">
        <v>203</v>
      </c>
      <c r="B109" s="85">
        <v>4296417</v>
      </c>
      <c r="C109" s="85">
        <v>5174648</v>
      </c>
      <c r="D109" s="85">
        <v>6341565</v>
      </c>
      <c r="E109" s="85">
        <v>6958120</v>
      </c>
      <c r="F109" s="85">
        <v>7567045</v>
      </c>
      <c r="G109" s="85">
        <v>7823063</v>
      </c>
      <c r="H109" s="85">
        <v>6721477</v>
      </c>
      <c r="I109" s="85">
        <v>8655057</v>
      </c>
      <c r="J109" s="85">
        <v>10561953</v>
      </c>
      <c r="K109" s="85">
        <v>11438281</v>
      </c>
      <c r="L109" s="43">
        <v>11726087.132999999</v>
      </c>
      <c r="M109" s="91">
        <f t="shared" si="51"/>
        <v>0.34176631701853238</v>
      </c>
      <c r="N109" s="91">
        <f t="shared" si="57"/>
        <v>0.35208767198640445</v>
      </c>
      <c r="O109" s="91">
        <f t="shared" si="58"/>
        <v>0.37895054334733247</v>
      </c>
      <c r="P109" s="91">
        <f t="shared" si="59"/>
        <v>0.3753155832207431</v>
      </c>
      <c r="Q109" s="91">
        <f t="shared" si="60"/>
        <v>0.38667309876618788</v>
      </c>
      <c r="R109" s="91">
        <f t="shared" si="61"/>
        <v>0.37188208799596673</v>
      </c>
      <c r="S109" s="91">
        <f t="shared" si="62"/>
        <v>0.43096755988839225</v>
      </c>
      <c r="T109" s="91">
        <f t="shared" si="63"/>
        <v>0.45223121874093769</v>
      </c>
      <c r="U109" s="91">
        <f t="shared" si="64"/>
        <v>0.47833740272847092</v>
      </c>
      <c r="V109" s="91">
        <f t="shared" si="65"/>
        <v>0.50271091054437667</v>
      </c>
      <c r="W109" s="91">
        <f t="shared" si="65"/>
        <v>0.51728429935151277</v>
      </c>
      <c r="X109" s="42">
        <f t="shared" si="52"/>
        <v>0.17551798233298038</v>
      </c>
      <c r="Y109" s="85">
        <v>141802</v>
      </c>
      <c r="Z109" s="85">
        <v>169359</v>
      </c>
      <c r="AA109" s="85">
        <v>215936</v>
      </c>
      <c r="AB109" s="85">
        <v>203770</v>
      </c>
      <c r="AC109" s="85">
        <v>254657</v>
      </c>
      <c r="AD109" s="85">
        <v>296844</v>
      </c>
      <c r="AE109" s="85">
        <v>275056</v>
      </c>
      <c r="AF109" s="85">
        <v>390418</v>
      </c>
      <c r="AG109" s="85">
        <v>569887</v>
      </c>
      <c r="AH109" s="85">
        <v>668964</v>
      </c>
      <c r="AI109" s="43">
        <v>662788.48600000003</v>
      </c>
      <c r="AJ109" s="91">
        <f t="shared" si="56"/>
        <v>0.10271042245685791</v>
      </c>
      <c r="AK109" s="91">
        <f t="shared" si="56"/>
        <v>0.10863203829807408</v>
      </c>
      <c r="AL109" s="91">
        <f t="shared" si="56"/>
        <v>0.12694007371078811</v>
      </c>
      <c r="AM109" s="91">
        <f t="shared" si="56"/>
        <v>0.10278272539405034</v>
      </c>
      <c r="AN109" s="91">
        <f t="shared" si="56"/>
        <v>0.1208543522888542</v>
      </c>
      <c r="AO109" s="91">
        <f t="shared" si="53"/>
        <v>0.13746493213056812</v>
      </c>
      <c r="AP109" s="91">
        <f t="shared" si="53"/>
        <v>0.15570291033780409</v>
      </c>
      <c r="AQ109" s="91">
        <f t="shared" si="53"/>
        <v>0.16975756784588225</v>
      </c>
      <c r="AR109" s="91">
        <f t="shared" si="53"/>
        <v>0.21679105364053797</v>
      </c>
      <c r="AS109" s="91">
        <f t="shared" si="53"/>
        <v>0.24100746194572897</v>
      </c>
      <c r="AT109" s="91">
        <f t="shared" si="66"/>
        <v>0.23632570908180889</v>
      </c>
      <c r="AU109" s="42">
        <f t="shared" si="54"/>
        <v>0.13361528662495098</v>
      </c>
      <c r="AV109" s="91">
        <f t="shared" si="67"/>
        <v>3.300471066937869</v>
      </c>
      <c r="AW109" s="91">
        <f t="shared" si="68"/>
        <v>3.272860298903423</v>
      </c>
      <c r="AX109" s="91">
        <f t="shared" si="69"/>
        <v>3.405090068461019</v>
      </c>
      <c r="AY109" s="91">
        <f t="shared" si="70"/>
        <v>2.9285209223180972</v>
      </c>
      <c r="AZ109" s="91">
        <f t="shared" si="71"/>
        <v>3.365342746078555</v>
      </c>
      <c r="BA109" s="91">
        <f t="shared" si="72"/>
        <v>3.7944728298877308</v>
      </c>
      <c r="BB109" s="91">
        <f t="shared" si="73"/>
        <v>4.0921958075583689</v>
      </c>
      <c r="BC109" s="91">
        <f t="shared" si="74"/>
        <v>4.5108657285561495</v>
      </c>
      <c r="BD109" s="91">
        <f t="shared" si="75"/>
        <v>5.3956593065695326</v>
      </c>
      <c r="BE109" s="91">
        <f t="shared" si="76"/>
        <v>5.8484662162085375</v>
      </c>
      <c r="BF109" s="91">
        <f t="shared" si="77"/>
        <v>5.6522561915368641</v>
      </c>
      <c r="BG109" s="91">
        <f t="shared" si="55"/>
        <v>2.3517851245989951</v>
      </c>
    </row>
    <row r="110" spans="1:59" x14ac:dyDescent="0.2">
      <c r="A110" s="88" t="s">
        <v>204</v>
      </c>
      <c r="B110" s="85">
        <v>55632934</v>
      </c>
      <c r="C110" s="85">
        <v>61721928</v>
      </c>
      <c r="D110" s="85">
        <v>67356004</v>
      </c>
      <c r="E110" s="85">
        <v>69812461</v>
      </c>
      <c r="F110" s="85">
        <v>73379942</v>
      </c>
      <c r="G110" s="85">
        <v>64936699</v>
      </c>
      <c r="H110" s="85">
        <v>47346628</v>
      </c>
      <c r="I110" s="85">
        <v>66060701</v>
      </c>
      <c r="J110" s="85">
        <v>76822315</v>
      </c>
      <c r="K110" s="85">
        <v>89522668</v>
      </c>
      <c r="L110" s="43">
        <v>92002958.450000003</v>
      </c>
      <c r="M110" s="91">
        <f t="shared" si="51"/>
        <v>4.425423081166258</v>
      </c>
      <c r="N110" s="91">
        <f t="shared" si="57"/>
        <v>4.1996151119907035</v>
      </c>
      <c r="O110" s="91">
        <f t="shared" si="58"/>
        <v>4.0249677033200957</v>
      </c>
      <c r="P110" s="91">
        <f t="shared" si="59"/>
        <v>3.7656298707539366</v>
      </c>
      <c r="Q110" s="91">
        <f t="shared" si="60"/>
        <v>3.7496869069000036</v>
      </c>
      <c r="R110" s="91">
        <f t="shared" si="61"/>
        <v>3.086872138404817</v>
      </c>
      <c r="S110" s="91">
        <f t="shared" si="62"/>
        <v>3.0357703728069629</v>
      </c>
      <c r="T110" s="91">
        <f t="shared" si="63"/>
        <v>3.4517059014297287</v>
      </c>
      <c r="U110" s="91">
        <f t="shared" si="64"/>
        <v>3.4791848277196884</v>
      </c>
      <c r="V110" s="91">
        <f t="shared" si="65"/>
        <v>3.9345092103124526</v>
      </c>
      <c r="W110" s="91">
        <f t="shared" si="65"/>
        <v>4.0586160890908154</v>
      </c>
      <c r="X110" s="42">
        <f t="shared" si="52"/>
        <v>-0.36680699207544265</v>
      </c>
      <c r="Y110" s="85">
        <v>18163326</v>
      </c>
      <c r="Z110" s="85">
        <v>19306245</v>
      </c>
      <c r="AA110" s="85">
        <v>20645332</v>
      </c>
      <c r="AB110" s="85">
        <v>21814655</v>
      </c>
      <c r="AC110" s="85">
        <v>23498146</v>
      </c>
      <c r="AD110" s="85">
        <v>20381681</v>
      </c>
      <c r="AE110" s="85">
        <v>15677072</v>
      </c>
      <c r="AF110" s="85">
        <v>23315789</v>
      </c>
      <c r="AG110" s="85">
        <v>27183114</v>
      </c>
      <c r="AH110" s="85">
        <v>32131523</v>
      </c>
      <c r="AI110" s="43">
        <v>34741661.924000002</v>
      </c>
      <c r="AJ110" s="91">
        <f t="shared" si="56"/>
        <v>13.156111244422725</v>
      </c>
      <c r="AK110" s="91">
        <f t="shared" si="56"/>
        <v>12.383615551768736</v>
      </c>
      <c r="AL110" s="91">
        <f t="shared" si="56"/>
        <v>12.136558822353347</v>
      </c>
      <c r="AM110" s="91">
        <f t="shared" si="56"/>
        <v>11.003433746041848</v>
      </c>
      <c r="AN110" s="91">
        <f t="shared" si="56"/>
        <v>11.151679375862161</v>
      </c>
      <c r="AO110" s="91">
        <f t="shared" si="53"/>
        <v>9.4385144903447262</v>
      </c>
      <c r="AP110" s="91">
        <f t="shared" si="53"/>
        <v>8.8744318828722122</v>
      </c>
      <c r="AQ110" s="91">
        <f t="shared" si="53"/>
        <v>10.13793327420297</v>
      </c>
      <c r="AR110" s="91">
        <f t="shared" si="53"/>
        <v>10.340744613038828</v>
      </c>
      <c r="AS110" s="91">
        <f t="shared" si="53"/>
        <v>11.576014264864499</v>
      </c>
      <c r="AT110" s="91">
        <f t="shared" si="66"/>
        <v>12.387583765101468</v>
      </c>
      <c r="AU110" s="42">
        <f t="shared" si="54"/>
        <v>-0.76852747932125709</v>
      </c>
      <c r="AV110" s="91">
        <f t="shared" si="67"/>
        <v>32.648513558533509</v>
      </c>
      <c r="AW110" s="91">
        <f t="shared" si="68"/>
        <v>31.279393929496173</v>
      </c>
      <c r="AX110" s="91">
        <f t="shared" si="69"/>
        <v>30.651064157547115</v>
      </c>
      <c r="AY110" s="91">
        <f t="shared" si="70"/>
        <v>31.24750895115988</v>
      </c>
      <c r="AZ110" s="91">
        <f t="shared" si="71"/>
        <v>32.022573689142462</v>
      </c>
      <c r="BA110" s="91">
        <f t="shared" si="72"/>
        <v>31.386998898727512</v>
      </c>
      <c r="BB110" s="91">
        <f t="shared" si="73"/>
        <v>33.111274576935024</v>
      </c>
      <c r="BC110" s="91">
        <f t="shared" si="74"/>
        <v>35.294492257961359</v>
      </c>
      <c r="BD110" s="91">
        <f t="shared" si="75"/>
        <v>35.384398400386658</v>
      </c>
      <c r="BE110" s="91">
        <f t="shared" si="76"/>
        <v>35.89205250227797</v>
      </c>
      <c r="BF110" s="91">
        <f t="shared" si="77"/>
        <v>37.761461706561029</v>
      </c>
      <c r="BG110" s="91">
        <f t="shared" si="55"/>
        <v>5.1129481480275203</v>
      </c>
    </row>
    <row r="111" spans="1:59" x14ac:dyDescent="0.2">
      <c r="A111" s="88" t="s">
        <v>205</v>
      </c>
      <c r="B111" s="85">
        <v>39303257</v>
      </c>
      <c r="C111" s="85">
        <v>41077729</v>
      </c>
      <c r="D111" s="85">
        <v>45776502</v>
      </c>
      <c r="E111" s="85">
        <v>48711128</v>
      </c>
      <c r="F111" s="85">
        <v>50860854</v>
      </c>
      <c r="G111" s="85">
        <v>49487621</v>
      </c>
      <c r="H111" s="85">
        <v>43933344</v>
      </c>
      <c r="I111" s="85">
        <v>49135919</v>
      </c>
      <c r="J111" s="85">
        <v>50389366</v>
      </c>
      <c r="K111" s="85">
        <v>47434758</v>
      </c>
      <c r="L111" s="43">
        <v>48647937.601999998</v>
      </c>
      <c r="M111" s="91">
        <f t="shared" si="51"/>
        <v>3.1264491765400915</v>
      </c>
      <c r="N111" s="91">
        <f t="shared" si="57"/>
        <v>2.7949653723496581</v>
      </c>
      <c r="O111" s="91">
        <f t="shared" si="58"/>
        <v>2.7354494206777433</v>
      </c>
      <c r="P111" s="91">
        <f t="shared" si="59"/>
        <v>2.6274403739315026</v>
      </c>
      <c r="Q111" s="91">
        <f t="shared" si="60"/>
        <v>2.5989701425159573</v>
      </c>
      <c r="R111" s="91">
        <f t="shared" si="61"/>
        <v>2.3524749612054832</v>
      </c>
      <c r="S111" s="91">
        <f t="shared" si="62"/>
        <v>2.8169174812942654</v>
      </c>
      <c r="T111" s="91">
        <f t="shared" si="63"/>
        <v>2.5673772608691077</v>
      </c>
      <c r="U111" s="91">
        <f t="shared" si="64"/>
        <v>2.28207022485087</v>
      </c>
      <c r="V111" s="91">
        <f t="shared" si="65"/>
        <v>2.0847512301570625</v>
      </c>
      <c r="W111" s="91">
        <f t="shared" si="65"/>
        <v>2.146053839778054</v>
      </c>
      <c r="X111" s="42">
        <f t="shared" si="52"/>
        <v>-0.98039533676203749</v>
      </c>
      <c r="Y111" s="85">
        <v>4548622</v>
      </c>
      <c r="Z111" s="85">
        <v>4440149</v>
      </c>
      <c r="AA111" s="85">
        <v>4018188</v>
      </c>
      <c r="AB111" s="85">
        <v>3467883</v>
      </c>
      <c r="AC111" s="85">
        <v>3007533</v>
      </c>
      <c r="AD111" s="85">
        <v>2755870</v>
      </c>
      <c r="AE111" s="85">
        <v>2303036</v>
      </c>
      <c r="AF111" s="85">
        <v>2354393</v>
      </c>
      <c r="AG111" s="85">
        <v>2419717</v>
      </c>
      <c r="AH111" s="85">
        <v>2288061</v>
      </c>
      <c r="AI111" s="43">
        <v>2230329.6770000001</v>
      </c>
      <c r="AJ111" s="91">
        <f t="shared" si="56"/>
        <v>3.2946706479214534</v>
      </c>
      <c r="AK111" s="91">
        <f t="shared" si="56"/>
        <v>2.8480472618352453</v>
      </c>
      <c r="AL111" s="91">
        <f t="shared" si="56"/>
        <v>2.3621308207237521</v>
      </c>
      <c r="AM111" s="91">
        <f t="shared" si="56"/>
        <v>1.7492195420704495</v>
      </c>
      <c r="AN111" s="91">
        <f t="shared" si="56"/>
        <v>1.4273059554709062</v>
      </c>
      <c r="AO111" s="91">
        <f t="shared" si="53"/>
        <v>1.2762106780351592</v>
      </c>
      <c r="AP111" s="91">
        <f t="shared" si="53"/>
        <v>1.3036960030420532</v>
      </c>
      <c r="AQ111" s="91">
        <f t="shared" si="53"/>
        <v>1.0237131214067239</v>
      </c>
      <c r="AR111" s="91">
        <f t="shared" si="53"/>
        <v>0.92048598747106292</v>
      </c>
      <c r="AS111" s="91">
        <f t="shared" si="53"/>
        <v>0.82431905810627559</v>
      </c>
      <c r="AT111" s="91">
        <f t="shared" si="66"/>
        <v>0.79525256327887817</v>
      </c>
      <c r="AU111" s="42">
        <f t="shared" si="54"/>
        <v>-2.4994180846425751</v>
      </c>
      <c r="AV111" s="91">
        <f t="shared" si="67"/>
        <v>11.573142653292066</v>
      </c>
      <c r="AW111" s="91">
        <f t="shared" si="68"/>
        <v>10.80913942443118</v>
      </c>
      <c r="AX111" s="91">
        <f t="shared" si="69"/>
        <v>8.7778397746511949</v>
      </c>
      <c r="AY111" s="91">
        <f t="shared" si="70"/>
        <v>7.1192828874749106</v>
      </c>
      <c r="AZ111" s="91">
        <f t="shared" si="71"/>
        <v>5.9132569814891429</v>
      </c>
      <c r="BA111" s="91">
        <f t="shared" si="72"/>
        <v>5.5688067931170098</v>
      </c>
      <c r="BB111" s="91">
        <f t="shared" si="73"/>
        <v>5.2421140535079687</v>
      </c>
      <c r="BC111" s="91">
        <f t="shared" si="74"/>
        <v>4.7915924804418539</v>
      </c>
      <c r="BD111" s="91">
        <f t="shared" si="75"/>
        <v>4.8020389857653694</v>
      </c>
      <c r="BE111" s="91">
        <f t="shared" si="76"/>
        <v>4.8235958113246831</v>
      </c>
      <c r="BF111" s="91">
        <f t="shared" si="77"/>
        <v>4.5846335670935154</v>
      </c>
      <c r="BG111" s="91">
        <f t="shared" si="55"/>
        <v>-6.988509086198551</v>
      </c>
    </row>
    <row r="112" spans="1:59" x14ac:dyDescent="0.2">
      <c r="A112" s="88" t="s">
        <v>206</v>
      </c>
      <c r="B112" s="85">
        <v>3152686</v>
      </c>
      <c r="C112" s="85">
        <v>3581528</v>
      </c>
      <c r="D112" s="85">
        <v>3681430</v>
      </c>
      <c r="E112" s="85">
        <v>3549182</v>
      </c>
      <c r="F112" s="85">
        <v>3853632</v>
      </c>
      <c r="G112" s="85">
        <v>3706912</v>
      </c>
      <c r="H112" s="85">
        <v>2754871</v>
      </c>
      <c r="I112" s="85">
        <v>3057230</v>
      </c>
      <c r="J112" s="85">
        <v>3326731</v>
      </c>
      <c r="K112" s="85">
        <v>3241363</v>
      </c>
      <c r="L112" s="43">
        <v>3215934.5329999998</v>
      </c>
      <c r="M112" s="91">
        <f t="shared" si="51"/>
        <v>0.25078615109657393</v>
      </c>
      <c r="N112" s="91">
        <f t="shared" si="57"/>
        <v>0.2436903641898199</v>
      </c>
      <c r="O112" s="91">
        <f t="shared" si="58"/>
        <v>0.21998984458807413</v>
      </c>
      <c r="P112" s="91">
        <f t="shared" si="59"/>
        <v>0.19144011777413489</v>
      </c>
      <c r="Q112" s="91">
        <f t="shared" si="60"/>
        <v>0.19691911795747774</v>
      </c>
      <c r="R112" s="91">
        <f t="shared" si="61"/>
        <v>0.17621412157582075</v>
      </c>
      <c r="S112" s="91">
        <f t="shared" si="62"/>
        <v>0.17663677680921841</v>
      </c>
      <c r="T112" s="91">
        <f t="shared" si="63"/>
        <v>0.15974185367830127</v>
      </c>
      <c r="U112" s="91">
        <f t="shared" si="64"/>
        <v>0.1506634110297867</v>
      </c>
      <c r="V112" s="91">
        <f t="shared" si="65"/>
        <v>0.14245746761553177</v>
      </c>
      <c r="W112" s="91">
        <f t="shared" si="65"/>
        <v>0.14186765139938343</v>
      </c>
      <c r="X112" s="42">
        <f t="shared" si="52"/>
        <v>-0.1089184996971905</v>
      </c>
      <c r="Y112" s="85">
        <v>228827</v>
      </c>
      <c r="Z112" s="85">
        <v>208244</v>
      </c>
      <c r="AA112" s="85">
        <v>193533</v>
      </c>
      <c r="AB112" s="85">
        <v>179225</v>
      </c>
      <c r="AC112" s="85">
        <v>187641</v>
      </c>
      <c r="AD112" s="85">
        <v>182660</v>
      </c>
      <c r="AE112" s="85">
        <v>184682</v>
      </c>
      <c r="AF112" s="85">
        <v>187350</v>
      </c>
      <c r="AG112" s="85">
        <v>197910</v>
      </c>
      <c r="AH112" s="85">
        <v>223830</v>
      </c>
      <c r="AI112" s="43">
        <v>226280.54500000001</v>
      </c>
      <c r="AJ112" s="91">
        <f t="shared" si="56"/>
        <v>0.16574461460018491</v>
      </c>
      <c r="AK112" s="91">
        <f t="shared" si="56"/>
        <v>0.1335740656436572</v>
      </c>
      <c r="AL112" s="91">
        <f t="shared" si="56"/>
        <v>0.11377025269278838</v>
      </c>
      <c r="AM112" s="91">
        <f t="shared" si="56"/>
        <v>9.0402090389893858E-2</v>
      </c>
      <c r="AN112" s="91">
        <f t="shared" si="56"/>
        <v>8.9050100793745673E-2</v>
      </c>
      <c r="AO112" s="91">
        <f t="shared" si="53"/>
        <v>8.458767737589297E-2</v>
      </c>
      <c r="AP112" s="91">
        <f t="shared" si="53"/>
        <v>0.10454425603152208</v>
      </c>
      <c r="AQ112" s="91">
        <f t="shared" si="53"/>
        <v>8.146161379835469E-2</v>
      </c>
      <c r="AR112" s="91">
        <f t="shared" si="53"/>
        <v>7.528706116475524E-2</v>
      </c>
      <c r="AS112" s="91">
        <f t="shared" si="53"/>
        <v>8.0639167738940379E-2</v>
      </c>
      <c r="AT112" s="91">
        <f t="shared" si="66"/>
        <v>8.0683221537652311E-2</v>
      </c>
      <c r="AU112" s="42">
        <f t="shared" si="54"/>
        <v>-8.5061393062532603E-2</v>
      </c>
      <c r="AV112" s="91">
        <f t="shared" si="67"/>
        <v>7.2581601846806194</v>
      </c>
      <c r="AW112" s="91">
        <f t="shared" si="68"/>
        <v>5.8143898358465993</v>
      </c>
      <c r="AX112" s="91">
        <f t="shared" si="69"/>
        <v>5.2570061090391507</v>
      </c>
      <c r="AY112" s="91">
        <f t="shared" si="70"/>
        <v>5.0497551266742589</v>
      </c>
      <c r="AZ112" s="91">
        <f t="shared" si="71"/>
        <v>4.8691987195456132</v>
      </c>
      <c r="BA112" s="91">
        <f t="shared" si="72"/>
        <v>4.9275515577386244</v>
      </c>
      <c r="BB112" s="91">
        <f t="shared" si="73"/>
        <v>6.703834771210702</v>
      </c>
      <c r="BC112" s="91">
        <f t="shared" si="74"/>
        <v>6.1280963486554825</v>
      </c>
      <c r="BD112" s="91">
        <f t="shared" si="75"/>
        <v>5.9490833493901372</v>
      </c>
      <c r="BE112" s="91">
        <f t="shared" si="76"/>
        <v>6.9054283645491115</v>
      </c>
      <c r="BF112" s="91">
        <f t="shared" si="77"/>
        <v>7.0362298323564794</v>
      </c>
      <c r="BG112" s="91">
        <f t="shared" si="55"/>
        <v>-0.22193035232414005</v>
      </c>
    </row>
    <row r="113" spans="1:59" x14ac:dyDescent="0.2">
      <c r="A113" s="88" t="s">
        <v>207</v>
      </c>
      <c r="B113" s="85">
        <v>27078153</v>
      </c>
      <c r="C113" s="85">
        <v>29971948</v>
      </c>
      <c r="D113" s="85">
        <v>30256920</v>
      </c>
      <c r="E113" s="85">
        <v>31134943</v>
      </c>
      <c r="F113" s="85">
        <v>31604170</v>
      </c>
      <c r="G113" s="85">
        <v>30254642</v>
      </c>
      <c r="H113" s="85">
        <v>27027513</v>
      </c>
      <c r="I113" s="85">
        <v>31728949</v>
      </c>
      <c r="J113" s="85">
        <v>36963561</v>
      </c>
      <c r="K113" s="85">
        <v>39376705</v>
      </c>
      <c r="L113" s="43">
        <v>41869807.748999998</v>
      </c>
      <c r="M113" s="91">
        <f t="shared" si="51"/>
        <v>2.1539810084715527</v>
      </c>
      <c r="N113" s="91">
        <f t="shared" si="57"/>
        <v>2.0393181132740952</v>
      </c>
      <c r="O113" s="91">
        <f t="shared" si="58"/>
        <v>1.8080515257695491</v>
      </c>
      <c r="P113" s="91">
        <f t="shared" si="59"/>
        <v>1.6793946196083991</v>
      </c>
      <c r="Q113" s="91">
        <f t="shared" si="60"/>
        <v>1.6149609719293849</v>
      </c>
      <c r="R113" s="91">
        <f t="shared" si="61"/>
        <v>1.4382038644621002</v>
      </c>
      <c r="S113" s="91">
        <f t="shared" si="62"/>
        <v>1.7329496667863029</v>
      </c>
      <c r="T113" s="91">
        <f t="shared" si="63"/>
        <v>1.6578540471355714</v>
      </c>
      <c r="U113" s="91">
        <f t="shared" si="64"/>
        <v>1.674032611614102</v>
      </c>
      <c r="V113" s="91">
        <f t="shared" si="65"/>
        <v>1.7306008852892591</v>
      </c>
      <c r="W113" s="91">
        <f t="shared" si="65"/>
        <v>1.8470435977293369</v>
      </c>
      <c r="X113" s="42">
        <f t="shared" si="52"/>
        <v>-0.30693741074221581</v>
      </c>
      <c r="Y113" s="85">
        <v>2691534</v>
      </c>
      <c r="Z113" s="85">
        <v>2530038</v>
      </c>
      <c r="AA113" s="85">
        <v>2317741</v>
      </c>
      <c r="AB113" s="85">
        <v>2158693</v>
      </c>
      <c r="AC113" s="85">
        <v>1882780</v>
      </c>
      <c r="AD113" s="85">
        <v>1545610</v>
      </c>
      <c r="AE113" s="85">
        <v>1409335</v>
      </c>
      <c r="AF113" s="85">
        <v>1527681</v>
      </c>
      <c r="AG113" s="85">
        <v>1724381</v>
      </c>
      <c r="AH113" s="85">
        <v>1737254</v>
      </c>
      <c r="AI113" s="43">
        <v>1815261.2039999999</v>
      </c>
      <c r="AJ113" s="91">
        <f t="shared" si="56"/>
        <v>1.9495394578143932</v>
      </c>
      <c r="AK113" s="91">
        <f t="shared" si="56"/>
        <v>1.6228436924614738</v>
      </c>
      <c r="AL113" s="91">
        <f t="shared" si="56"/>
        <v>1.3625065453769438</v>
      </c>
      <c r="AM113" s="91">
        <f t="shared" si="56"/>
        <v>1.0888567984936874</v>
      </c>
      <c r="AN113" s="91">
        <f t="shared" si="56"/>
        <v>0.89352406335741386</v>
      </c>
      <c r="AO113" s="91">
        <f t="shared" si="53"/>
        <v>0.71575364080233184</v>
      </c>
      <c r="AP113" s="91">
        <f t="shared" si="53"/>
        <v>0.79779230826060554</v>
      </c>
      <c r="AQ113" s="91">
        <f t="shared" si="53"/>
        <v>0.66425065187661758</v>
      </c>
      <c r="AR113" s="91">
        <f t="shared" si="53"/>
        <v>0.65597280490294474</v>
      </c>
      <c r="AS113" s="91">
        <f t="shared" si="53"/>
        <v>0.62587998351939034</v>
      </c>
      <c r="AT113" s="91">
        <f t="shared" si="66"/>
        <v>0.64725459217467174</v>
      </c>
      <c r="AU113" s="42">
        <f t="shared" si="54"/>
        <v>-1.3022848656397215</v>
      </c>
      <c r="AV113" s="91">
        <f t="shared" si="67"/>
        <v>9.9398729300332995</v>
      </c>
      <c r="AW113" s="91">
        <f t="shared" si="68"/>
        <v>8.4413532280250845</v>
      </c>
      <c r="AX113" s="91">
        <f t="shared" si="69"/>
        <v>7.6602013688108368</v>
      </c>
      <c r="AY113" s="91">
        <f t="shared" si="70"/>
        <v>6.9333449558587601</v>
      </c>
      <c r="AZ113" s="91">
        <f t="shared" si="71"/>
        <v>5.9573784092415654</v>
      </c>
      <c r="BA113" s="91">
        <f t="shared" si="72"/>
        <v>5.1086705967302475</v>
      </c>
      <c r="BB113" s="91">
        <f t="shared" si="73"/>
        <v>5.2144457390511665</v>
      </c>
      <c r="BC113" s="91">
        <f t="shared" si="74"/>
        <v>4.8147860176522075</v>
      </c>
      <c r="BD113" s="91">
        <f t="shared" si="75"/>
        <v>4.665083539976032</v>
      </c>
      <c r="BE113" s="91">
        <f t="shared" si="76"/>
        <v>4.4118826092736807</v>
      </c>
      <c r="BF113" s="91">
        <f t="shared" si="77"/>
        <v>4.3354897038985207</v>
      </c>
      <c r="BG113" s="91">
        <f t="shared" si="55"/>
        <v>-5.6043832261347788</v>
      </c>
    </row>
    <row r="114" spans="1:59" x14ac:dyDescent="0.2">
      <c r="A114" s="88" t="s">
        <v>208</v>
      </c>
      <c r="B114" s="85">
        <v>6467631</v>
      </c>
      <c r="C114" s="85">
        <v>7088338</v>
      </c>
      <c r="D114" s="85">
        <v>7504844</v>
      </c>
      <c r="E114" s="85">
        <v>7781351</v>
      </c>
      <c r="F114" s="85">
        <v>8021445</v>
      </c>
      <c r="G114" s="85">
        <v>8086410</v>
      </c>
      <c r="H114" s="85">
        <v>6924233</v>
      </c>
      <c r="I114" s="85">
        <v>8228245</v>
      </c>
      <c r="J114" s="85">
        <v>8050926</v>
      </c>
      <c r="K114" s="85">
        <v>8636782</v>
      </c>
      <c r="L114" s="43">
        <v>8968596.4820000008</v>
      </c>
      <c r="M114" s="91">
        <f t="shared" si="51"/>
        <v>0.51447948993426096</v>
      </c>
      <c r="N114" s="91">
        <f t="shared" si="57"/>
        <v>0.48229684892049973</v>
      </c>
      <c r="O114" s="91">
        <f t="shared" si="58"/>
        <v>0.4484641743066527</v>
      </c>
      <c r="P114" s="91">
        <f t="shared" si="59"/>
        <v>0.41972002334111974</v>
      </c>
      <c r="Q114" s="91">
        <f t="shared" si="60"/>
        <v>0.40989276457752583</v>
      </c>
      <c r="R114" s="91">
        <f t="shared" si="61"/>
        <v>0.38440071813194721</v>
      </c>
      <c r="S114" s="91">
        <f t="shared" si="62"/>
        <v>0.44396786600752808</v>
      </c>
      <c r="T114" s="91">
        <f t="shared" si="63"/>
        <v>0.42993007029867353</v>
      </c>
      <c r="U114" s="91">
        <f t="shared" si="64"/>
        <v>0.36461618721453481</v>
      </c>
      <c r="V114" s="91">
        <f t="shared" si="65"/>
        <v>0.37958540653034162</v>
      </c>
      <c r="W114" s="91">
        <f t="shared" si="65"/>
        <v>0.3956404293041349</v>
      </c>
      <c r="X114" s="42">
        <f t="shared" si="52"/>
        <v>-0.11883906063012606</v>
      </c>
      <c r="Y114" s="85">
        <v>145678</v>
      </c>
      <c r="Z114" s="85">
        <v>169618</v>
      </c>
      <c r="AA114" s="85">
        <v>191800</v>
      </c>
      <c r="AB114" s="85">
        <v>208057</v>
      </c>
      <c r="AC114" s="85">
        <v>238932</v>
      </c>
      <c r="AD114" s="85">
        <v>283755</v>
      </c>
      <c r="AE114" s="85">
        <v>257449</v>
      </c>
      <c r="AF114" s="85">
        <v>246674</v>
      </c>
      <c r="AG114" s="85">
        <v>138346</v>
      </c>
      <c r="AH114" s="85">
        <v>171815</v>
      </c>
      <c r="AI114" s="43">
        <v>178047.56700000001</v>
      </c>
      <c r="AJ114" s="91">
        <f t="shared" si="56"/>
        <v>0.10551789765073938</v>
      </c>
      <c r="AK114" s="91">
        <f t="shared" si="56"/>
        <v>0.10879816881324718</v>
      </c>
      <c r="AL114" s="91">
        <f t="shared" si="56"/>
        <v>0.11275149182039658</v>
      </c>
      <c r="AM114" s="91">
        <f t="shared" si="56"/>
        <v>0.10494511212303054</v>
      </c>
      <c r="AN114" s="91">
        <f t="shared" si="56"/>
        <v>0.11339162913676244</v>
      </c>
      <c r="AO114" s="91">
        <f t="shared" si="53"/>
        <v>0.13140357162923744</v>
      </c>
      <c r="AP114" s="91">
        <f t="shared" si="53"/>
        <v>0.14573599035671764</v>
      </c>
      <c r="AQ114" s="91">
        <f t="shared" si="53"/>
        <v>0.1072562696669087</v>
      </c>
      <c r="AR114" s="91">
        <f t="shared" si="53"/>
        <v>5.2628284391386129E-2</v>
      </c>
      <c r="AS114" s="91">
        <f t="shared" si="53"/>
        <v>6.1899739110333932E-2</v>
      </c>
      <c r="AT114" s="91">
        <f t="shared" si="66"/>
        <v>6.3485136525992511E-2</v>
      </c>
      <c r="AU114" s="42">
        <f t="shared" si="54"/>
        <v>-4.2032761124746867E-2</v>
      </c>
      <c r="AV114" s="91">
        <f t="shared" si="67"/>
        <v>2.2524166885835015</v>
      </c>
      <c r="AW114" s="91">
        <f t="shared" si="68"/>
        <v>2.3929163648798912</v>
      </c>
      <c r="AX114" s="91">
        <f t="shared" si="69"/>
        <v>2.5556827030648472</v>
      </c>
      <c r="AY114" s="91">
        <f t="shared" si="70"/>
        <v>2.6737901940164375</v>
      </c>
      <c r="AZ114" s="91">
        <f t="shared" si="71"/>
        <v>2.9786653152892031</v>
      </c>
      <c r="BA114" s="91">
        <f t="shared" si="72"/>
        <v>3.5090355299817841</v>
      </c>
      <c r="BB114" s="91">
        <f t="shared" si="73"/>
        <v>3.7180868985777917</v>
      </c>
      <c r="BC114" s="91">
        <f t="shared" si="74"/>
        <v>2.9978932323964589</v>
      </c>
      <c r="BD114" s="91">
        <f t="shared" si="75"/>
        <v>1.7183861831545837</v>
      </c>
      <c r="BE114" s="91">
        <f t="shared" si="76"/>
        <v>1.9893404742646046</v>
      </c>
      <c r="BF114" s="91">
        <f t="shared" si="77"/>
        <v>1.9852333345283399</v>
      </c>
      <c r="BG114" s="91">
        <f t="shared" si="55"/>
        <v>-0.26718335405516158</v>
      </c>
    </row>
    <row r="115" spans="1:59" x14ac:dyDescent="0.2">
      <c r="A115" s="88" t="s">
        <v>209</v>
      </c>
      <c r="B115" s="85">
        <v>11875368</v>
      </c>
      <c r="C115" s="85">
        <v>12613217</v>
      </c>
      <c r="D115" s="85">
        <v>13708921</v>
      </c>
      <c r="E115" s="85">
        <v>14704371</v>
      </c>
      <c r="F115" s="85">
        <v>15255691</v>
      </c>
      <c r="G115" s="85">
        <v>15462556</v>
      </c>
      <c r="H115" s="85">
        <v>14013538</v>
      </c>
      <c r="I115" s="85">
        <v>16887984</v>
      </c>
      <c r="J115" s="85">
        <v>18349624</v>
      </c>
      <c r="K115" s="85">
        <v>19111322</v>
      </c>
      <c r="L115" s="43">
        <v>19525866.482000001</v>
      </c>
      <c r="M115" s="91">
        <f t="shared" si="51"/>
        <v>0.94464778083685419</v>
      </c>
      <c r="N115" s="91">
        <f t="shared" si="57"/>
        <v>0.85821455097802612</v>
      </c>
      <c r="O115" s="91">
        <f t="shared" si="58"/>
        <v>0.81919889832488613</v>
      </c>
      <c r="P115" s="91">
        <f t="shared" si="59"/>
        <v>0.79314233985030169</v>
      </c>
      <c r="Q115" s="91">
        <f t="shared" si="60"/>
        <v>0.77955996201812505</v>
      </c>
      <c r="R115" s="91">
        <f t="shared" si="61"/>
        <v>0.73503787596169978</v>
      </c>
      <c r="S115" s="91">
        <f t="shared" si="62"/>
        <v>0.89851981599628461</v>
      </c>
      <c r="T115" s="91">
        <f t="shared" si="63"/>
        <v>0.88240592596876677</v>
      </c>
      <c r="U115" s="91">
        <f t="shared" si="64"/>
        <v>0.83103110619825848</v>
      </c>
      <c r="V115" s="91">
        <f t="shared" si="65"/>
        <v>0.83994002982850113</v>
      </c>
      <c r="W115" s="91">
        <f t="shared" si="65"/>
        <v>0.86136356039411988</v>
      </c>
      <c r="X115" s="42">
        <f t="shared" si="52"/>
        <v>-8.3284220442734314E-2</v>
      </c>
      <c r="Y115" s="85">
        <v>270699</v>
      </c>
      <c r="Z115" s="85">
        <v>239750</v>
      </c>
      <c r="AA115" s="85">
        <v>244239</v>
      </c>
      <c r="AB115" s="85">
        <v>271087</v>
      </c>
      <c r="AC115" s="85">
        <v>245848</v>
      </c>
      <c r="AD115" s="85">
        <v>252641</v>
      </c>
      <c r="AE115" s="85">
        <v>251494</v>
      </c>
      <c r="AF115" s="85">
        <v>314019</v>
      </c>
      <c r="AG115" s="85">
        <v>367180</v>
      </c>
      <c r="AH115" s="85">
        <v>488883</v>
      </c>
      <c r="AI115" s="43">
        <v>545233.20299999998</v>
      </c>
      <c r="AJ115" s="91">
        <f t="shared" si="56"/>
        <v>0.19607345910952578</v>
      </c>
      <c r="AK115" s="91">
        <f t="shared" si="56"/>
        <v>0.15378297688320822</v>
      </c>
      <c r="AL115" s="91">
        <f t="shared" si="56"/>
        <v>0.14357826700063525</v>
      </c>
      <c r="AM115" s="91">
        <f t="shared" si="56"/>
        <v>0.13673779594099683</v>
      </c>
      <c r="AN115" s="91">
        <f t="shared" si="56"/>
        <v>0.1166738035927158</v>
      </c>
      <c r="AO115" s="91">
        <f t="shared" si="53"/>
        <v>0.11699504762905386</v>
      </c>
      <c r="AP115" s="91">
        <f t="shared" si="53"/>
        <v>0.14236500106340419</v>
      </c>
      <c r="AQ115" s="91">
        <f t="shared" si="53"/>
        <v>0.13653853484571948</v>
      </c>
      <c r="AR115" s="91">
        <f t="shared" si="53"/>
        <v>0.13967916284409493</v>
      </c>
      <c r="AS115" s="91">
        <f t="shared" si="53"/>
        <v>0.17612973346609656</v>
      </c>
      <c r="AT115" s="91">
        <f t="shared" si="66"/>
        <v>0.1944098698689839</v>
      </c>
      <c r="AU115" s="42">
        <f t="shared" si="54"/>
        <v>-1.6635892405418851E-3</v>
      </c>
      <c r="AV115" s="91">
        <f t="shared" si="67"/>
        <v>2.2794998858140647</v>
      </c>
      <c r="AW115" s="91">
        <f t="shared" si="68"/>
        <v>1.9007839157924582</v>
      </c>
      <c r="AX115" s="91">
        <f t="shared" si="69"/>
        <v>1.7816062985555172</v>
      </c>
      <c r="AY115" s="91">
        <f t="shared" si="70"/>
        <v>1.8435810685135734</v>
      </c>
      <c r="AZ115" s="91">
        <f t="shared" si="71"/>
        <v>1.611516646476387</v>
      </c>
      <c r="BA115" s="91">
        <f t="shared" si="72"/>
        <v>1.6338889896340554</v>
      </c>
      <c r="BB115" s="91">
        <f t="shared" si="73"/>
        <v>1.7946502874577428</v>
      </c>
      <c r="BC115" s="91">
        <f t="shared" si="74"/>
        <v>1.8594226522242085</v>
      </c>
      <c r="BD115" s="91">
        <f t="shared" si="75"/>
        <v>2.0010219282967321</v>
      </c>
      <c r="BE115" s="91">
        <f t="shared" si="76"/>
        <v>2.5580804928094456</v>
      </c>
      <c r="BF115" s="91">
        <f t="shared" si="77"/>
        <v>2.7923636756536538</v>
      </c>
      <c r="BG115" s="91">
        <f t="shared" si="55"/>
        <v>0.51286378983958913</v>
      </c>
    </row>
    <row r="116" spans="1:59" x14ac:dyDescent="0.2">
      <c r="A116" s="88" t="s">
        <v>210</v>
      </c>
      <c r="B116" s="85">
        <v>6443345</v>
      </c>
      <c r="C116" s="85">
        <v>6930817</v>
      </c>
      <c r="D116" s="85">
        <v>7551021</v>
      </c>
      <c r="E116" s="85">
        <v>8010180</v>
      </c>
      <c r="F116" s="85">
        <v>7780492</v>
      </c>
      <c r="G116" s="85">
        <v>7730256</v>
      </c>
      <c r="H116" s="85">
        <v>6749880</v>
      </c>
      <c r="I116" s="85">
        <v>7715432</v>
      </c>
      <c r="J116" s="85">
        <v>8631415</v>
      </c>
      <c r="K116" s="85">
        <v>9043071</v>
      </c>
      <c r="L116" s="43">
        <v>9517279.625</v>
      </c>
      <c r="M116" s="91">
        <f t="shared" si="51"/>
        <v>0.51254761582262043</v>
      </c>
      <c r="N116" s="91">
        <f t="shared" si="57"/>
        <v>0.47157897938058696</v>
      </c>
      <c r="O116" s="91">
        <f t="shared" si="58"/>
        <v>0.45122355613750204</v>
      </c>
      <c r="P116" s="91">
        <f t="shared" si="59"/>
        <v>0.43206288169838003</v>
      </c>
      <c r="Q116" s="91">
        <f t="shared" si="60"/>
        <v>0.39758015864390051</v>
      </c>
      <c r="R116" s="91">
        <f t="shared" si="61"/>
        <v>0.36747035554019569</v>
      </c>
      <c r="S116" s="91">
        <f t="shared" si="62"/>
        <v>0.4327887030096898</v>
      </c>
      <c r="T116" s="91">
        <f t="shared" si="63"/>
        <v>0.40313532498663268</v>
      </c>
      <c r="U116" s="91">
        <f t="shared" si="64"/>
        <v>0.39090579488202271</v>
      </c>
      <c r="V116" s="91">
        <f t="shared" si="65"/>
        <v>0.39744175340048449</v>
      </c>
      <c r="W116" s="91">
        <f t="shared" si="65"/>
        <v>0.41984502304231286</v>
      </c>
      <c r="X116" s="42">
        <f t="shared" si="52"/>
        <v>-9.2702592780307569E-2</v>
      </c>
      <c r="Y116" s="85">
        <v>362861</v>
      </c>
      <c r="Z116" s="85">
        <v>388907</v>
      </c>
      <c r="AA116" s="85">
        <v>391298</v>
      </c>
      <c r="AB116" s="85">
        <v>344962</v>
      </c>
      <c r="AC116" s="85">
        <v>308634</v>
      </c>
      <c r="AD116" s="85">
        <v>266555</v>
      </c>
      <c r="AE116" s="85">
        <v>208121</v>
      </c>
      <c r="AF116" s="85">
        <v>235857</v>
      </c>
      <c r="AG116" s="85">
        <v>293132</v>
      </c>
      <c r="AH116" s="85">
        <v>272725</v>
      </c>
      <c r="AI116" s="43">
        <v>263859.89399999997</v>
      </c>
      <c r="AJ116" s="91">
        <f t="shared" si="56"/>
        <v>0.26282849750439286</v>
      </c>
      <c r="AK116" s="91">
        <f t="shared" si="56"/>
        <v>0.2494568349977804</v>
      </c>
      <c r="AL116" s="91">
        <f t="shared" si="56"/>
        <v>0.23002832766599343</v>
      </c>
      <c r="AM116" s="91">
        <f t="shared" si="56"/>
        <v>0.17400075829308725</v>
      </c>
      <c r="AN116" s="91">
        <f t="shared" si="56"/>
        <v>0.14647059442433638</v>
      </c>
      <c r="AO116" s="91">
        <f t="shared" si="53"/>
        <v>0.12343845583560249</v>
      </c>
      <c r="AP116" s="91">
        <f t="shared" si="53"/>
        <v>0.11781253781925909</v>
      </c>
      <c r="AQ116" s="91">
        <f t="shared" si="53"/>
        <v>0.10255293218915688</v>
      </c>
      <c r="AR116" s="91">
        <f t="shared" si="53"/>
        <v>0.11151051899018258</v>
      </c>
      <c r="AS116" s="91">
        <f t="shared" si="53"/>
        <v>9.8254554892563628E-2</v>
      </c>
      <c r="AT116" s="91">
        <f t="shared" si="66"/>
        <v>9.4082618912303989E-2</v>
      </c>
      <c r="AU116" s="42">
        <f t="shared" si="54"/>
        <v>-0.16874587859208887</v>
      </c>
      <c r="AV116" s="91">
        <f t="shared" si="67"/>
        <v>5.6315624881175852</v>
      </c>
      <c r="AW116" s="91">
        <f t="shared" si="68"/>
        <v>5.6112720910103384</v>
      </c>
      <c r="AX116" s="91">
        <f t="shared" si="69"/>
        <v>5.1820541884335904</v>
      </c>
      <c r="AY116" s="91">
        <f t="shared" si="70"/>
        <v>4.3065449215872809</v>
      </c>
      <c r="AZ116" s="91">
        <f t="shared" si="71"/>
        <v>3.9667671401757114</v>
      </c>
      <c r="BA116" s="91">
        <f t="shared" si="72"/>
        <v>3.4482040439540422</v>
      </c>
      <c r="BB116" s="91">
        <f t="shared" si="73"/>
        <v>3.0833288888098753</v>
      </c>
      <c r="BC116" s="91">
        <f t="shared" si="74"/>
        <v>3.0569513152341954</v>
      </c>
      <c r="BD116" s="91">
        <f t="shared" si="75"/>
        <v>3.3961059687200765</v>
      </c>
      <c r="BE116" s="91">
        <f t="shared" si="76"/>
        <v>3.0158449491328776</v>
      </c>
      <c r="BF116" s="91">
        <f t="shared" si="77"/>
        <v>2.7724297740174886</v>
      </c>
      <c r="BG116" s="91">
        <f t="shared" si="55"/>
        <v>-2.8591327141000966</v>
      </c>
    </row>
    <row r="117" spans="1:59" x14ac:dyDescent="0.2">
      <c r="A117" s="88" t="s">
        <v>211</v>
      </c>
      <c r="B117" s="85">
        <v>49071272</v>
      </c>
      <c r="C117" s="85">
        <v>52365555</v>
      </c>
      <c r="D117" s="85">
        <v>55671907</v>
      </c>
      <c r="E117" s="85">
        <v>64345595</v>
      </c>
      <c r="F117" s="85">
        <v>71733278</v>
      </c>
      <c r="G117" s="85">
        <v>78911316</v>
      </c>
      <c r="H117" s="85">
        <v>81475881</v>
      </c>
      <c r="I117" s="85">
        <v>85453679</v>
      </c>
      <c r="J117" s="85">
        <v>91767927</v>
      </c>
      <c r="K117" s="85">
        <v>87253161</v>
      </c>
      <c r="L117" s="43">
        <v>84042276.863999993</v>
      </c>
      <c r="M117" s="91">
        <f t="shared" si="51"/>
        <v>3.903463724041365</v>
      </c>
      <c r="N117" s="91">
        <f t="shared" si="57"/>
        <v>3.5629991358303061</v>
      </c>
      <c r="O117" s="91">
        <f t="shared" si="58"/>
        <v>3.3267654603922154</v>
      </c>
      <c r="P117" s="91">
        <f t="shared" si="59"/>
        <v>3.4707513689201579</v>
      </c>
      <c r="Q117" s="91">
        <f t="shared" si="60"/>
        <v>3.6655430077284343</v>
      </c>
      <c r="R117" s="91">
        <f t="shared" si="61"/>
        <v>3.7511784016809706</v>
      </c>
      <c r="S117" s="91">
        <f t="shared" si="62"/>
        <v>5.2240692967225835</v>
      </c>
      <c r="T117" s="91">
        <f t="shared" si="63"/>
        <v>4.4649990635609766</v>
      </c>
      <c r="U117" s="91">
        <f t="shared" si="64"/>
        <v>4.1560525648008388</v>
      </c>
      <c r="V117" s="91">
        <f t="shared" si="65"/>
        <v>3.8347646831009921</v>
      </c>
      <c r="W117" s="91">
        <f t="shared" si="65"/>
        <v>3.7074387909974345</v>
      </c>
      <c r="X117" s="42">
        <f t="shared" si="52"/>
        <v>-0.19602493304393054</v>
      </c>
      <c r="Y117" s="85">
        <v>338735</v>
      </c>
      <c r="Z117" s="85">
        <v>553754</v>
      </c>
      <c r="AA117" s="85">
        <v>437648</v>
      </c>
      <c r="AB117" s="85">
        <v>496493</v>
      </c>
      <c r="AC117" s="85">
        <v>335174</v>
      </c>
      <c r="AD117" s="85">
        <v>406211</v>
      </c>
      <c r="AE117" s="85">
        <v>405730</v>
      </c>
      <c r="AF117" s="85">
        <v>429761</v>
      </c>
      <c r="AG117" s="85">
        <v>549297</v>
      </c>
      <c r="AH117" s="85">
        <v>563464</v>
      </c>
      <c r="AI117" s="43">
        <v>517746.81400000001</v>
      </c>
      <c r="AJ117" s="91">
        <f t="shared" si="56"/>
        <v>0.24535348550037209</v>
      </c>
      <c r="AK117" s="91">
        <f t="shared" si="56"/>
        <v>0.35519473860681577</v>
      </c>
      <c r="AL117" s="91">
        <f t="shared" si="56"/>
        <v>0.25727562508974416</v>
      </c>
      <c r="AM117" s="91">
        <f t="shared" si="56"/>
        <v>0.25043384050188072</v>
      </c>
      <c r="AN117" s="91">
        <f t="shared" si="56"/>
        <v>0.15906586771250905</v>
      </c>
      <c r="AO117" s="91">
        <f t="shared" si="53"/>
        <v>0.18811149137489797</v>
      </c>
      <c r="AP117" s="91">
        <f t="shared" si="53"/>
        <v>0.22967447287591344</v>
      </c>
      <c r="AQ117" s="91">
        <f t="shared" si="53"/>
        <v>0.18686428933864271</v>
      </c>
      <c r="AR117" s="91">
        <f t="shared" si="53"/>
        <v>0.20895839945741274</v>
      </c>
      <c r="AS117" s="91">
        <f t="shared" si="53"/>
        <v>0.20299900822434128</v>
      </c>
      <c r="AT117" s="91">
        <f t="shared" si="66"/>
        <v>0.18460924643068924</v>
      </c>
      <c r="AU117" s="42">
        <f t="shared" si="54"/>
        <v>-6.0744239069682848E-2</v>
      </c>
      <c r="AV117" s="91">
        <f t="shared" si="67"/>
        <v>0.69029186771437268</v>
      </c>
      <c r="AW117" s="91">
        <f t="shared" si="68"/>
        <v>1.0574775728052532</v>
      </c>
      <c r="AX117" s="91">
        <f t="shared" si="69"/>
        <v>0.78612000842723062</v>
      </c>
      <c r="AY117" s="91">
        <f t="shared" si="70"/>
        <v>0.77160371273278294</v>
      </c>
      <c r="AZ117" s="91">
        <f t="shared" si="71"/>
        <v>0.46725036042546392</v>
      </c>
      <c r="BA117" s="91">
        <f t="shared" si="72"/>
        <v>0.51476900980842843</v>
      </c>
      <c r="BB117" s="91">
        <f t="shared" si="73"/>
        <v>0.4979755910832066</v>
      </c>
      <c r="BC117" s="91">
        <f t="shared" si="74"/>
        <v>0.50291690776707221</v>
      </c>
      <c r="BD117" s="91">
        <f t="shared" si="75"/>
        <v>0.59857187359152175</v>
      </c>
      <c r="BE117" s="91">
        <f t="shared" si="76"/>
        <v>0.6457806153292257</v>
      </c>
      <c r="BF117" s="91">
        <f t="shared" si="77"/>
        <v>0.61605519664565378</v>
      </c>
      <c r="BG117" s="91">
        <f t="shared" si="55"/>
        <v>-7.4236671068718896E-2</v>
      </c>
    </row>
    <row r="118" spans="1:59" x14ac:dyDescent="0.2">
      <c r="A118" s="88" t="s">
        <v>212</v>
      </c>
      <c r="B118" s="85">
        <v>3577351</v>
      </c>
      <c r="C118" s="85">
        <v>3846266</v>
      </c>
      <c r="D118" s="85">
        <v>4198883</v>
      </c>
      <c r="E118" s="85">
        <v>4318850</v>
      </c>
      <c r="F118" s="85">
        <v>4636175</v>
      </c>
      <c r="G118" s="85">
        <v>4475780</v>
      </c>
      <c r="H118" s="85">
        <v>3508815</v>
      </c>
      <c r="I118" s="85">
        <v>3737767</v>
      </c>
      <c r="J118" s="85">
        <v>3648717</v>
      </c>
      <c r="K118" s="85">
        <v>3622597</v>
      </c>
      <c r="L118" s="43">
        <v>3656425.9160000002</v>
      </c>
      <c r="M118" s="91">
        <f t="shared" si="51"/>
        <v>0.28456690213090668</v>
      </c>
      <c r="N118" s="91">
        <f t="shared" si="57"/>
        <v>0.26170337417742423</v>
      </c>
      <c r="O118" s="91">
        <f t="shared" si="58"/>
        <v>0.25091109123723837</v>
      </c>
      <c r="P118" s="91">
        <f t="shared" si="59"/>
        <v>0.23295541131698019</v>
      </c>
      <c r="Q118" s="91">
        <f t="shared" si="60"/>
        <v>0.23690676527922472</v>
      </c>
      <c r="R118" s="91">
        <f t="shared" si="61"/>
        <v>0.21276351881744887</v>
      </c>
      <c r="S118" s="91">
        <f t="shared" si="62"/>
        <v>0.2249781467153408</v>
      </c>
      <c r="T118" s="91">
        <f t="shared" si="63"/>
        <v>0.19530026501034697</v>
      </c>
      <c r="U118" s="91">
        <f t="shared" si="64"/>
        <v>0.16524574698175781</v>
      </c>
      <c r="V118" s="91">
        <f t="shared" si="65"/>
        <v>0.15921265060766801</v>
      </c>
      <c r="W118" s="91">
        <f t="shared" si="65"/>
        <v>0.16129947668271122</v>
      </c>
      <c r="X118" s="42">
        <f t="shared" si="52"/>
        <v>-0.12326742544819547</v>
      </c>
      <c r="Y118" s="85">
        <v>161394</v>
      </c>
      <c r="Z118" s="85">
        <v>178652</v>
      </c>
      <c r="AA118" s="85">
        <v>280415</v>
      </c>
      <c r="AB118" s="85">
        <v>313591</v>
      </c>
      <c r="AC118" s="85">
        <v>334341</v>
      </c>
      <c r="AD118" s="85">
        <v>278826</v>
      </c>
      <c r="AE118" s="85">
        <v>207793</v>
      </c>
      <c r="AF118" s="85">
        <v>225313</v>
      </c>
      <c r="AG118" s="85">
        <v>217503</v>
      </c>
      <c r="AH118" s="85">
        <v>191723</v>
      </c>
      <c r="AI118" s="43">
        <v>240685.26800000001</v>
      </c>
      <c r="AJ118" s="91">
        <f t="shared" si="56"/>
        <v>0.11690135486101835</v>
      </c>
      <c r="AK118" s="91">
        <f t="shared" si="56"/>
        <v>0.11459285249692977</v>
      </c>
      <c r="AL118" s="91">
        <f t="shared" si="56"/>
        <v>0.16484467976442393</v>
      </c>
      <c r="AM118" s="91">
        <f t="shared" si="56"/>
        <v>0.15817705078787672</v>
      </c>
      <c r="AN118" s="91">
        <f t="shared" si="56"/>
        <v>0.15867054508066852</v>
      </c>
      <c r="AO118" s="91">
        <f t="shared" si="53"/>
        <v>0.12912101024860798</v>
      </c>
      <c r="AP118" s="91">
        <f t="shared" si="53"/>
        <v>0.11762686452149135</v>
      </c>
      <c r="AQ118" s="91">
        <f t="shared" si="53"/>
        <v>9.796829778355319E-2</v>
      </c>
      <c r="AR118" s="91">
        <f t="shared" si="53"/>
        <v>8.274044598311231E-2</v>
      </c>
      <c r="AS118" s="91">
        <f t="shared" si="53"/>
        <v>6.9071988368015313E-2</v>
      </c>
      <c r="AT118" s="91">
        <f t="shared" si="66"/>
        <v>8.5819409701762994E-2</v>
      </c>
      <c r="AU118" s="42">
        <f t="shared" si="54"/>
        <v>-3.1081945159255359E-2</v>
      </c>
      <c r="AV118" s="91">
        <f t="shared" si="67"/>
        <v>4.5115505858944225</v>
      </c>
      <c r="AW118" s="91">
        <f t="shared" si="68"/>
        <v>4.6448165571491939</v>
      </c>
      <c r="AX118" s="91">
        <f t="shared" si="69"/>
        <v>6.6783237351457529</v>
      </c>
      <c r="AY118" s="91">
        <f t="shared" si="70"/>
        <v>7.2609838267131295</v>
      </c>
      <c r="AZ118" s="91">
        <f t="shared" si="71"/>
        <v>7.2115698825001209</v>
      </c>
      <c r="BA118" s="91">
        <f t="shared" si="72"/>
        <v>6.2296627626916425</v>
      </c>
      <c r="BB118" s="91">
        <f t="shared" si="73"/>
        <v>5.9220278071086678</v>
      </c>
      <c r="BC118" s="91">
        <f t="shared" si="74"/>
        <v>6.0280108417672906</v>
      </c>
      <c r="BD118" s="91">
        <f t="shared" si="75"/>
        <v>5.9610816624035241</v>
      </c>
      <c r="BE118" s="91">
        <f t="shared" si="76"/>
        <v>5.2924186709148158</v>
      </c>
      <c r="BF118" s="91">
        <f t="shared" si="77"/>
        <v>6.5825282264518332</v>
      </c>
      <c r="BG118" s="91">
        <f t="shared" si="55"/>
        <v>2.0709776405574107</v>
      </c>
    </row>
    <row r="119" spans="1:59" x14ac:dyDescent="0.2">
      <c r="A119" s="88" t="s">
        <v>213</v>
      </c>
      <c r="B119" s="85">
        <v>4424725</v>
      </c>
      <c r="C119" s="85">
        <v>4991460</v>
      </c>
      <c r="D119" s="85">
        <v>5535981</v>
      </c>
      <c r="E119" s="85">
        <v>5832059</v>
      </c>
      <c r="F119" s="85">
        <v>6336732</v>
      </c>
      <c r="G119" s="85">
        <v>6785686</v>
      </c>
      <c r="H119" s="85">
        <v>6004414</v>
      </c>
      <c r="I119" s="85">
        <v>7043424</v>
      </c>
      <c r="J119" s="85">
        <v>7934927</v>
      </c>
      <c r="K119" s="85">
        <v>8692190</v>
      </c>
      <c r="L119" s="43">
        <v>9552258.9079999998</v>
      </c>
      <c r="M119" s="91">
        <f t="shared" si="51"/>
        <v>0.35197281061634045</v>
      </c>
      <c r="N119" s="91">
        <f t="shared" si="57"/>
        <v>0.33962339684037607</v>
      </c>
      <c r="O119" s="91">
        <f t="shared" si="58"/>
        <v>0.33081155959301989</v>
      </c>
      <c r="P119" s="91">
        <f t="shared" si="59"/>
        <v>0.31457672833506517</v>
      </c>
      <c r="Q119" s="91">
        <f t="shared" si="60"/>
        <v>0.32380457609157381</v>
      </c>
      <c r="R119" s="91">
        <f t="shared" si="61"/>
        <v>0.32256867651008303</v>
      </c>
      <c r="S119" s="91">
        <f t="shared" si="62"/>
        <v>0.38499092537841023</v>
      </c>
      <c r="T119" s="91">
        <f t="shared" si="63"/>
        <v>0.36802255832967601</v>
      </c>
      <c r="U119" s="91">
        <f t="shared" si="64"/>
        <v>0.35936274020723413</v>
      </c>
      <c r="V119" s="91">
        <f t="shared" si="65"/>
        <v>0.38202058067333072</v>
      </c>
      <c r="W119" s="91">
        <f t="shared" si="65"/>
        <v>0.42138809821250772</v>
      </c>
      <c r="X119" s="42">
        <f t="shared" si="52"/>
        <v>6.9415287596167274E-2</v>
      </c>
      <c r="Y119" s="85">
        <v>274111</v>
      </c>
      <c r="Z119" s="85">
        <v>290663</v>
      </c>
      <c r="AA119" s="85">
        <v>335517</v>
      </c>
      <c r="AB119" s="85">
        <v>441797</v>
      </c>
      <c r="AC119" s="85">
        <v>477100</v>
      </c>
      <c r="AD119" s="85">
        <v>497665</v>
      </c>
      <c r="AE119" s="85">
        <v>519704</v>
      </c>
      <c r="AF119" s="85">
        <v>664476</v>
      </c>
      <c r="AG119" s="85">
        <v>748463</v>
      </c>
      <c r="AH119" s="85">
        <v>810064</v>
      </c>
      <c r="AI119" s="43">
        <v>1036888.503</v>
      </c>
      <c r="AJ119" s="91">
        <f t="shared" si="56"/>
        <v>0.19854484852168358</v>
      </c>
      <c r="AK119" s="91">
        <f t="shared" si="56"/>
        <v>0.18644013101065254</v>
      </c>
      <c r="AL119" s="91">
        <f t="shared" si="56"/>
        <v>0.19723692534465068</v>
      </c>
      <c r="AM119" s="91">
        <f t="shared" si="56"/>
        <v>0.22284487280225382</v>
      </c>
      <c r="AN119" s="91">
        <f t="shared" si="56"/>
        <v>0.22642068145392563</v>
      </c>
      <c r="AO119" s="91">
        <f t="shared" si="53"/>
        <v>0.23046275299065899</v>
      </c>
      <c r="AP119" s="91">
        <f t="shared" si="53"/>
        <v>0.29419254738743433</v>
      </c>
      <c r="AQ119" s="91">
        <f t="shared" si="53"/>
        <v>0.28892066874980271</v>
      </c>
      <c r="AR119" s="91">
        <f t="shared" si="53"/>
        <v>0.28472325633144463</v>
      </c>
      <c r="AS119" s="91">
        <f t="shared" si="53"/>
        <v>0.29184151711243805</v>
      </c>
      <c r="AT119" s="91">
        <f t="shared" si="66"/>
        <v>0.36971585337746848</v>
      </c>
      <c r="AU119" s="42">
        <f t="shared" si="54"/>
        <v>0.1711710048557849</v>
      </c>
      <c r="AV119" s="91">
        <f t="shared" si="67"/>
        <v>6.1949838690540089</v>
      </c>
      <c r="AW119" s="91">
        <f t="shared" si="68"/>
        <v>5.8232060359093332</v>
      </c>
      <c r="AX119" s="91">
        <f t="shared" si="69"/>
        <v>6.0606602515434931</v>
      </c>
      <c r="AY119" s="91">
        <f t="shared" si="70"/>
        <v>7.5753177394124442</v>
      </c>
      <c r="AZ119" s="91">
        <f t="shared" si="71"/>
        <v>7.5291175325072928</v>
      </c>
      <c r="BA119" s="91">
        <f t="shared" si="72"/>
        <v>7.334041097687102</v>
      </c>
      <c r="BB119" s="91">
        <f t="shared" si="73"/>
        <v>8.6553658691755775</v>
      </c>
      <c r="BC119" s="91">
        <f t="shared" si="74"/>
        <v>9.4339911951914299</v>
      </c>
      <c r="BD119" s="91">
        <f t="shared" si="75"/>
        <v>9.4325127376723188</v>
      </c>
      <c r="BE119" s="91">
        <f t="shared" si="76"/>
        <v>9.3194465376389601</v>
      </c>
      <c r="BF119" s="91">
        <f t="shared" si="77"/>
        <v>10.854903672382747</v>
      </c>
      <c r="BG119" s="91">
        <f t="shared" si="55"/>
        <v>4.6599198033287381</v>
      </c>
    </row>
    <row r="120" spans="1:59" x14ac:dyDescent="0.2">
      <c r="A120" s="88" t="s">
        <v>214</v>
      </c>
      <c r="B120" s="85">
        <v>10320688</v>
      </c>
      <c r="C120" s="85">
        <v>11608731</v>
      </c>
      <c r="D120" s="85">
        <v>12221952</v>
      </c>
      <c r="E120" s="85">
        <v>12443926</v>
      </c>
      <c r="F120" s="85">
        <v>13141289</v>
      </c>
      <c r="G120" s="85">
        <v>13412564</v>
      </c>
      <c r="H120" s="85">
        <v>11552837</v>
      </c>
      <c r="I120" s="85">
        <v>12526056</v>
      </c>
      <c r="J120" s="85">
        <v>13151779</v>
      </c>
      <c r="K120" s="85">
        <v>13402605</v>
      </c>
      <c r="L120" s="43">
        <v>13928131.072000001</v>
      </c>
      <c r="M120" s="91">
        <f t="shared" si="51"/>
        <v>0.82097792808690662</v>
      </c>
      <c r="N120" s="91">
        <f t="shared" si="57"/>
        <v>0.78986842631738519</v>
      </c>
      <c r="O120" s="91">
        <f t="shared" si="58"/>
        <v>0.73034264431020057</v>
      </c>
      <c r="P120" s="91">
        <f t="shared" si="59"/>
        <v>0.67121569392964886</v>
      </c>
      <c r="Q120" s="91">
        <f t="shared" si="60"/>
        <v>0.67151483034817661</v>
      </c>
      <c r="R120" s="91">
        <f t="shared" si="61"/>
        <v>0.63758815513815181</v>
      </c>
      <c r="S120" s="91">
        <f t="shared" si="62"/>
        <v>0.74074462676556563</v>
      </c>
      <c r="T120" s="91">
        <f t="shared" si="63"/>
        <v>0.65449292487585409</v>
      </c>
      <c r="U120" s="91">
        <f t="shared" si="64"/>
        <v>0.59562732461684365</v>
      </c>
      <c r="V120" s="91">
        <f t="shared" si="65"/>
        <v>0.58904268597848009</v>
      </c>
      <c r="W120" s="91">
        <f t="shared" si="65"/>
        <v>0.61442520775575027</v>
      </c>
      <c r="X120" s="42">
        <f t="shared" si="52"/>
        <v>-0.20655272033115635</v>
      </c>
      <c r="Y120" s="85">
        <v>860849</v>
      </c>
      <c r="Z120" s="85">
        <v>1061207</v>
      </c>
      <c r="AA120" s="85">
        <v>1036412</v>
      </c>
      <c r="AB120" s="85">
        <v>1064425</v>
      </c>
      <c r="AC120" s="85">
        <v>1052130</v>
      </c>
      <c r="AD120" s="85">
        <v>980063</v>
      </c>
      <c r="AE120" s="85">
        <v>832699</v>
      </c>
      <c r="AF120" s="85">
        <v>971489</v>
      </c>
      <c r="AG120" s="85">
        <v>1094256</v>
      </c>
      <c r="AH120" s="85">
        <v>1078108</v>
      </c>
      <c r="AI120" s="43">
        <v>1279025.4850000001</v>
      </c>
      <c r="AJ120" s="91">
        <f t="shared" si="56"/>
        <v>0.62353256273933844</v>
      </c>
      <c r="AK120" s="91">
        <f t="shared" si="56"/>
        <v>0.6806906008312773</v>
      </c>
      <c r="AL120" s="91">
        <f t="shared" si="56"/>
        <v>0.60926485474744985</v>
      </c>
      <c r="AM120" s="91">
        <f t="shared" si="56"/>
        <v>0.53690191135869869</v>
      </c>
      <c r="AN120" s="91">
        <f t="shared" si="56"/>
        <v>0.49931668744103708</v>
      </c>
      <c r="AO120" s="91">
        <f t="shared" ref="AO120:AT145" si="78">AD120/AD$146*100</f>
        <v>0.45385553953821189</v>
      </c>
      <c r="AP120" s="91">
        <f t="shared" si="78"/>
        <v>0.47137185785941454</v>
      </c>
      <c r="AQ120" s="91">
        <f t="shared" si="78"/>
        <v>0.42241292622017507</v>
      </c>
      <c r="AR120" s="91">
        <f t="shared" si="78"/>
        <v>0.41626657774695774</v>
      </c>
      <c r="AS120" s="91">
        <f t="shared" si="78"/>
        <v>0.38840964952282331</v>
      </c>
      <c r="AT120" s="91">
        <f t="shared" si="78"/>
        <v>0.45605289026751372</v>
      </c>
      <c r="AU120" s="42">
        <f t="shared" si="54"/>
        <v>-0.16747967247182471</v>
      </c>
      <c r="AV120" s="91">
        <f t="shared" si="67"/>
        <v>8.3410040105853422</v>
      </c>
      <c r="AW120" s="91">
        <f t="shared" si="68"/>
        <v>9.1414556853802544</v>
      </c>
      <c r="AX120" s="91">
        <f t="shared" si="69"/>
        <v>8.4799220288215817</v>
      </c>
      <c r="AY120" s="91">
        <f t="shared" si="70"/>
        <v>8.5537715348034045</v>
      </c>
      <c r="AZ120" s="91">
        <f t="shared" si="71"/>
        <v>8.0062922290195431</v>
      </c>
      <c r="BA120" s="91">
        <f t="shared" si="72"/>
        <v>7.3070518060528915</v>
      </c>
      <c r="BB120" s="91">
        <f t="shared" si="73"/>
        <v>7.2077447297144408</v>
      </c>
      <c r="BC120" s="91">
        <f t="shared" si="74"/>
        <v>7.7557453040286575</v>
      </c>
      <c r="BD120" s="91">
        <f t="shared" si="75"/>
        <v>8.3202128016293475</v>
      </c>
      <c r="BE120" s="91">
        <f t="shared" si="76"/>
        <v>8.0440183083810943</v>
      </c>
      <c r="BF120" s="91">
        <f t="shared" si="77"/>
        <v>9.1830373966773653</v>
      </c>
      <c r="BG120" s="91">
        <f t="shared" si="55"/>
        <v>0.84203338609202305</v>
      </c>
    </row>
    <row r="121" spans="1:59" x14ac:dyDescent="0.2">
      <c r="A121" s="88" t="s">
        <v>215</v>
      </c>
      <c r="B121" s="85">
        <v>17983374</v>
      </c>
      <c r="C121" s="85">
        <v>20853443</v>
      </c>
      <c r="D121" s="85">
        <v>23104451</v>
      </c>
      <c r="E121" s="85">
        <v>24619828</v>
      </c>
      <c r="F121" s="85">
        <v>25135461</v>
      </c>
      <c r="G121" s="85">
        <v>23694820</v>
      </c>
      <c r="H121" s="85">
        <v>18932622</v>
      </c>
      <c r="I121" s="85">
        <v>23001445</v>
      </c>
      <c r="J121" s="85">
        <v>23630205</v>
      </c>
      <c r="K121" s="85">
        <v>25613287</v>
      </c>
      <c r="L121" s="43">
        <v>27578036.458999999</v>
      </c>
      <c r="M121" s="91">
        <f t="shared" si="51"/>
        <v>1.4305202450197065</v>
      </c>
      <c r="N121" s="91">
        <f t="shared" si="57"/>
        <v>1.41888688830065</v>
      </c>
      <c r="O121" s="91">
        <f t="shared" si="58"/>
        <v>1.3806440934046753</v>
      </c>
      <c r="P121" s="91">
        <f t="shared" si="59"/>
        <v>1.3279743816741276</v>
      </c>
      <c r="Q121" s="91">
        <f t="shared" si="60"/>
        <v>1.2844124217295738</v>
      </c>
      <c r="R121" s="91">
        <f t="shared" si="61"/>
        <v>1.1263720024098736</v>
      </c>
      <c r="S121" s="91">
        <f t="shared" si="62"/>
        <v>1.2139215689690364</v>
      </c>
      <c r="T121" s="91">
        <f t="shared" si="63"/>
        <v>1.2018374350570595</v>
      </c>
      <c r="U121" s="91">
        <f t="shared" si="64"/>
        <v>1.070181895871088</v>
      </c>
      <c r="V121" s="91">
        <f t="shared" si="65"/>
        <v>1.1257005165203098</v>
      </c>
      <c r="W121" s="91">
        <f t="shared" si="65"/>
        <v>1.2165767749616372</v>
      </c>
      <c r="X121" s="42">
        <f t="shared" si="52"/>
        <v>-0.21394347005806935</v>
      </c>
      <c r="Y121" s="85">
        <v>1060698</v>
      </c>
      <c r="Z121" s="85">
        <v>1175894</v>
      </c>
      <c r="AA121" s="85">
        <v>1230566</v>
      </c>
      <c r="AB121" s="85">
        <v>1291340</v>
      </c>
      <c r="AC121" s="85">
        <v>1189692</v>
      </c>
      <c r="AD121" s="85">
        <v>1085037</v>
      </c>
      <c r="AE121" s="85">
        <v>923324</v>
      </c>
      <c r="AF121" s="85">
        <v>1175978</v>
      </c>
      <c r="AG121" s="85">
        <v>1291306</v>
      </c>
      <c r="AH121" s="85">
        <v>1524209</v>
      </c>
      <c r="AI121" s="43">
        <v>1656388.3970000001</v>
      </c>
      <c r="AJ121" s="91">
        <f t="shared" ref="AJ121:AN145" si="79">Y121/Y$146*100</f>
        <v>0.76828775108351266</v>
      </c>
      <c r="AK121" s="91">
        <f t="shared" si="79"/>
        <v>0.75425434752493536</v>
      </c>
      <c r="AL121" s="91">
        <f t="shared" si="79"/>
        <v>0.72340016831834275</v>
      </c>
      <c r="AM121" s="91">
        <f t="shared" si="79"/>
        <v>0.65135910394244967</v>
      </c>
      <c r="AN121" s="91">
        <f t="shared" si="79"/>
        <v>0.56460044720243918</v>
      </c>
      <c r="AO121" s="91">
        <f t="shared" si="78"/>
        <v>0.50246775263827215</v>
      </c>
      <c r="AP121" s="91">
        <f t="shared" si="78"/>
        <v>0.52267259752465911</v>
      </c>
      <c r="AQ121" s="91">
        <f t="shared" si="78"/>
        <v>0.51132674497657626</v>
      </c>
      <c r="AR121" s="91">
        <f t="shared" si="78"/>
        <v>0.49122648579867334</v>
      </c>
      <c r="AS121" s="91">
        <f t="shared" si="78"/>
        <v>0.54912632453291599</v>
      </c>
      <c r="AT121" s="91">
        <f t="shared" si="78"/>
        <v>0.59060646149472462</v>
      </c>
      <c r="AU121" s="42">
        <f t="shared" si="54"/>
        <v>-0.17768128958878804</v>
      </c>
      <c r="AV121" s="91">
        <f t="shared" si="67"/>
        <v>5.8982146509325784</v>
      </c>
      <c r="AW121" s="91">
        <f t="shared" si="68"/>
        <v>5.6388482228090586</v>
      </c>
      <c r="AX121" s="91">
        <f t="shared" si="69"/>
        <v>5.3260992871027319</v>
      </c>
      <c r="AY121" s="91">
        <f t="shared" si="70"/>
        <v>5.2451219399258191</v>
      </c>
      <c r="AZ121" s="91">
        <f t="shared" si="71"/>
        <v>4.733121863171716</v>
      </c>
      <c r="BA121" s="91">
        <f t="shared" si="72"/>
        <v>4.5792160480645139</v>
      </c>
      <c r="BB121" s="91">
        <f t="shared" si="73"/>
        <v>4.8768944945924559</v>
      </c>
      <c r="BC121" s="91">
        <f t="shared" si="74"/>
        <v>5.1126266197623673</v>
      </c>
      <c r="BD121" s="91">
        <f t="shared" si="75"/>
        <v>5.4646415466983882</v>
      </c>
      <c r="BE121" s="91">
        <f t="shared" si="76"/>
        <v>5.9508527741870845</v>
      </c>
      <c r="BF121" s="91">
        <f t="shared" si="77"/>
        <v>6.0061868417011368</v>
      </c>
      <c r="BG121" s="91">
        <f t="shared" si="55"/>
        <v>0.10797219076855846</v>
      </c>
    </row>
    <row r="122" spans="1:59" x14ac:dyDescent="0.2">
      <c r="A122" s="88" t="s">
        <v>216</v>
      </c>
      <c r="B122" s="85">
        <v>2253095</v>
      </c>
      <c r="C122" s="85">
        <v>2314386</v>
      </c>
      <c r="D122" s="85">
        <v>2326493</v>
      </c>
      <c r="E122" s="85">
        <v>2396101</v>
      </c>
      <c r="F122" s="85">
        <v>2368843</v>
      </c>
      <c r="G122" s="85">
        <v>2168502</v>
      </c>
      <c r="H122" s="85">
        <v>1650369</v>
      </c>
      <c r="I122" s="85">
        <v>2033669</v>
      </c>
      <c r="J122" s="85">
        <v>2062322</v>
      </c>
      <c r="K122" s="85">
        <v>2137480</v>
      </c>
      <c r="L122" s="43">
        <v>2259342.676</v>
      </c>
      <c r="M122" s="91">
        <f t="shared" si="51"/>
        <v>0.17922654622278755</v>
      </c>
      <c r="N122" s="91">
        <f t="shared" si="57"/>
        <v>0.15747289068124568</v>
      </c>
      <c r="O122" s="91">
        <f t="shared" si="58"/>
        <v>0.13902337773779272</v>
      </c>
      <c r="P122" s="91">
        <f t="shared" si="59"/>
        <v>0.12924382509511273</v>
      </c>
      <c r="Q122" s="91">
        <f t="shared" si="60"/>
        <v>0.12104696923311448</v>
      </c>
      <c r="R122" s="91">
        <f t="shared" si="61"/>
        <v>0.10308328740078276</v>
      </c>
      <c r="S122" s="91">
        <f t="shared" si="62"/>
        <v>0.10581833439963359</v>
      </c>
      <c r="T122" s="91">
        <f t="shared" si="63"/>
        <v>0.10626026037560055</v>
      </c>
      <c r="U122" s="91">
        <f t="shared" si="64"/>
        <v>9.3399937404548716E-2</v>
      </c>
      <c r="V122" s="91">
        <f t="shared" si="65"/>
        <v>9.3941958330136702E-2</v>
      </c>
      <c r="W122" s="91">
        <f t="shared" si="65"/>
        <v>9.9668583381115144E-2</v>
      </c>
      <c r="X122" s="42">
        <f t="shared" si="52"/>
        <v>-7.9557962841672408E-2</v>
      </c>
      <c r="Y122" s="85">
        <v>70483</v>
      </c>
      <c r="Z122" s="85">
        <v>88072</v>
      </c>
      <c r="AA122" s="85">
        <v>98530</v>
      </c>
      <c r="AB122" s="85">
        <v>79752</v>
      </c>
      <c r="AC122" s="85">
        <v>74346</v>
      </c>
      <c r="AD122" s="85">
        <v>72363</v>
      </c>
      <c r="AE122" s="85">
        <v>70577</v>
      </c>
      <c r="AF122" s="85">
        <v>83448</v>
      </c>
      <c r="AG122" s="85">
        <v>86069</v>
      </c>
      <c r="AH122" s="85">
        <v>95965</v>
      </c>
      <c r="AI122" s="43">
        <v>98902.077000000005</v>
      </c>
      <c r="AJ122" s="91">
        <f t="shared" si="79"/>
        <v>5.1052444295755457E-2</v>
      </c>
      <c r="AK122" s="91">
        <f t="shared" si="79"/>
        <v>5.6492072325580456E-2</v>
      </c>
      <c r="AL122" s="91">
        <f t="shared" si="79"/>
        <v>5.7921816939852322E-2</v>
      </c>
      <c r="AM122" s="91">
        <f t="shared" si="79"/>
        <v>4.0227353956059787E-2</v>
      </c>
      <c r="AN122" s="91">
        <f t="shared" si="79"/>
        <v>3.5282900824509654E-2</v>
      </c>
      <c r="AO122" s="91">
        <f t="shared" si="78"/>
        <v>3.351044617295381E-2</v>
      </c>
      <c r="AP122" s="91">
        <f t="shared" si="78"/>
        <v>3.9952025416319585E-2</v>
      </c>
      <c r="AQ122" s="91">
        <f t="shared" si="78"/>
        <v>3.6284007196397662E-2</v>
      </c>
      <c r="AR122" s="91">
        <f t="shared" si="78"/>
        <v>3.2741559635133741E-2</v>
      </c>
      <c r="AS122" s="91">
        <f t="shared" si="78"/>
        <v>3.4573282098322007E-2</v>
      </c>
      <c r="AT122" s="91">
        <f t="shared" si="78"/>
        <v>3.5264800114057297E-2</v>
      </c>
      <c r="AU122" s="42">
        <f t="shared" si="54"/>
        <v>-1.578764418169816E-2</v>
      </c>
      <c r="AV122" s="91">
        <f t="shared" si="67"/>
        <v>3.1282746621869029</v>
      </c>
      <c r="AW122" s="91">
        <f t="shared" si="68"/>
        <v>3.8054153455819382</v>
      </c>
      <c r="AX122" s="91">
        <f t="shared" si="69"/>
        <v>4.2351298714416936</v>
      </c>
      <c r="AY122" s="91">
        <f t="shared" si="70"/>
        <v>3.3284072749854872</v>
      </c>
      <c r="AZ122" s="91">
        <f t="shared" si="71"/>
        <v>3.1384941931567436</v>
      </c>
      <c r="BA122" s="91">
        <f t="shared" si="72"/>
        <v>3.3370040700907815</v>
      </c>
      <c r="BB122" s="91">
        <f t="shared" si="73"/>
        <v>4.2764375724459196</v>
      </c>
      <c r="BC122" s="91">
        <f t="shared" si="74"/>
        <v>4.1033226154305344</v>
      </c>
      <c r="BD122" s="91">
        <f t="shared" si="75"/>
        <v>4.1734026015336116</v>
      </c>
      <c r="BE122" s="91">
        <f t="shared" si="76"/>
        <v>4.4896326515335812</v>
      </c>
      <c r="BF122" s="91">
        <f t="shared" si="77"/>
        <v>4.3774712906808304</v>
      </c>
      <c r="BG122" s="91">
        <f t="shared" si="55"/>
        <v>1.2491966284939275</v>
      </c>
    </row>
    <row r="123" spans="1:59" x14ac:dyDescent="0.2">
      <c r="A123" s="88" t="s">
        <v>217</v>
      </c>
      <c r="B123" s="85">
        <v>4834665</v>
      </c>
      <c r="C123" s="85">
        <v>5270389</v>
      </c>
      <c r="D123" s="85">
        <v>5930310</v>
      </c>
      <c r="E123" s="85">
        <v>6352192</v>
      </c>
      <c r="F123" s="85">
        <v>6607672</v>
      </c>
      <c r="G123" s="85">
        <v>6684513</v>
      </c>
      <c r="H123" s="85">
        <v>5854020</v>
      </c>
      <c r="I123" s="85">
        <v>7067386</v>
      </c>
      <c r="J123" s="85">
        <v>7460515</v>
      </c>
      <c r="K123" s="85">
        <v>7811777</v>
      </c>
      <c r="L123" s="43">
        <v>8379397.6629999997</v>
      </c>
      <c r="M123" s="91">
        <f t="shared" si="51"/>
        <v>0.38458223470124125</v>
      </c>
      <c r="N123" s="91">
        <f t="shared" si="57"/>
        <v>0.35860197514357578</v>
      </c>
      <c r="O123" s="91">
        <f t="shared" si="58"/>
        <v>0.35437533112380293</v>
      </c>
      <c r="P123" s="91">
        <f t="shared" si="59"/>
        <v>0.34263229797849681</v>
      </c>
      <c r="Q123" s="91">
        <f t="shared" si="60"/>
        <v>0.33764950623005069</v>
      </c>
      <c r="R123" s="91">
        <f t="shared" si="61"/>
        <v>0.31775925256848669</v>
      </c>
      <c r="S123" s="91">
        <f t="shared" si="62"/>
        <v>0.37534796517757119</v>
      </c>
      <c r="T123" s="91">
        <f t="shared" si="63"/>
        <v>0.36927458526184642</v>
      </c>
      <c r="U123" s="91">
        <f t="shared" si="64"/>
        <v>0.33787722480082977</v>
      </c>
      <c r="V123" s="91">
        <f t="shared" si="65"/>
        <v>0.34332654781252703</v>
      </c>
      <c r="W123" s="91">
        <f t="shared" si="65"/>
        <v>0.36964852810058502</v>
      </c>
      <c r="X123" s="42">
        <f t="shared" si="52"/>
        <v>-1.4933706600656238E-2</v>
      </c>
      <c r="Y123" s="85">
        <v>220459</v>
      </c>
      <c r="Z123" s="85">
        <v>286872</v>
      </c>
      <c r="AA123" s="85">
        <v>311012</v>
      </c>
      <c r="AB123" s="85">
        <v>312258</v>
      </c>
      <c r="AC123" s="85">
        <v>289085</v>
      </c>
      <c r="AD123" s="85">
        <v>287228</v>
      </c>
      <c r="AE123" s="85">
        <v>282902</v>
      </c>
      <c r="AF123" s="85">
        <v>299633</v>
      </c>
      <c r="AG123" s="85">
        <v>328041</v>
      </c>
      <c r="AH123" s="85">
        <v>335002</v>
      </c>
      <c r="AI123" s="43">
        <v>305916.57799999998</v>
      </c>
      <c r="AJ123" s="91">
        <f t="shared" si="79"/>
        <v>0.15968348136427155</v>
      </c>
      <c r="AK123" s="91">
        <f t="shared" si="79"/>
        <v>0.18400846775574434</v>
      </c>
      <c r="AL123" s="91">
        <f t="shared" si="79"/>
        <v>0.18283142322234192</v>
      </c>
      <c r="AM123" s="91">
        <f t="shared" si="79"/>
        <v>0.15750467814739838</v>
      </c>
      <c r="AN123" s="91">
        <f t="shared" si="79"/>
        <v>0.13719308886629239</v>
      </c>
      <c r="AO123" s="91">
        <f t="shared" si="78"/>
        <v>0.13301187669617315</v>
      </c>
      <c r="AP123" s="91">
        <f t="shared" si="78"/>
        <v>0.16014435147891867</v>
      </c>
      <c r="AQ123" s="91">
        <f t="shared" si="78"/>
        <v>0.13028336123428028</v>
      </c>
      <c r="AR123" s="91">
        <f t="shared" si="78"/>
        <v>0.12479027250541901</v>
      </c>
      <c r="AS123" s="91">
        <f t="shared" si="78"/>
        <v>0.12069107121869503</v>
      </c>
      <c r="AT123" s="91">
        <f t="shared" si="78"/>
        <v>0.10907846732830917</v>
      </c>
      <c r="AU123" s="42">
        <f t="shared" si="54"/>
        <v>-5.0605014035962376E-2</v>
      </c>
      <c r="AV123" s="91">
        <f t="shared" si="67"/>
        <v>4.5599643408591906</v>
      </c>
      <c r="AW123" s="91">
        <f t="shared" si="68"/>
        <v>5.443089684651361</v>
      </c>
      <c r="AX123" s="91">
        <f t="shared" si="69"/>
        <v>5.2444475921157574</v>
      </c>
      <c r="AY123" s="91">
        <f t="shared" si="70"/>
        <v>4.9157519168186354</v>
      </c>
      <c r="AZ123" s="91">
        <f t="shared" si="71"/>
        <v>4.3749901629499774</v>
      </c>
      <c r="BA123" s="91">
        <f t="shared" si="72"/>
        <v>4.296917367054264</v>
      </c>
      <c r="BB123" s="91">
        <f t="shared" si="73"/>
        <v>4.8326107529526725</v>
      </c>
      <c r="BC123" s="91">
        <f t="shared" si="74"/>
        <v>4.23965805744868</v>
      </c>
      <c r="BD123" s="91">
        <f t="shared" si="75"/>
        <v>4.3970288914371194</v>
      </c>
      <c r="BE123" s="91">
        <f t="shared" si="76"/>
        <v>4.2884224677688572</v>
      </c>
      <c r="BF123" s="91">
        <f t="shared" si="77"/>
        <v>3.6508182366234121</v>
      </c>
      <c r="BG123" s="91">
        <f t="shared" si="55"/>
        <v>-0.90914610423577846</v>
      </c>
    </row>
    <row r="124" spans="1:59" x14ac:dyDescent="0.2">
      <c r="A124" s="88" t="s">
        <v>218</v>
      </c>
      <c r="B124" s="85">
        <v>11823797</v>
      </c>
      <c r="C124" s="85">
        <v>13798531</v>
      </c>
      <c r="D124" s="85">
        <v>15833306</v>
      </c>
      <c r="E124" s="85">
        <v>18436314</v>
      </c>
      <c r="F124" s="85">
        <v>19793677</v>
      </c>
      <c r="G124" s="85">
        <v>19361401</v>
      </c>
      <c r="H124" s="85">
        <v>17129652</v>
      </c>
      <c r="I124" s="85">
        <v>19845459</v>
      </c>
      <c r="J124" s="85">
        <v>20894202</v>
      </c>
      <c r="K124" s="85">
        <v>22265882</v>
      </c>
      <c r="L124" s="43">
        <v>23386831.949999999</v>
      </c>
      <c r="M124" s="91">
        <f t="shared" si="51"/>
        <v>0.94054547169531533</v>
      </c>
      <c r="N124" s="91">
        <f t="shared" si="57"/>
        <v>0.93886437427671088</v>
      </c>
      <c r="O124" s="91">
        <f t="shared" si="58"/>
        <v>0.94614498340466102</v>
      </c>
      <c r="P124" s="91">
        <f t="shared" si="59"/>
        <v>0.99444044387718955</v>
      </c>
      <c r="Q124" s="91">
        <f t="shared" si="60"/>
        <v>1.0114493070368977</v>
      </c>
      <c r="R124" s="91">
        <f t="shared" si="61"/>
        <v>0.92037584644367543</v>
      </c>
      <c r="S124" s="91">
        <f t="shared" si="62"/>
        <v>1.0983187659761862</v>
      </c>
      <c r="T124" s="91">
        <f t="shared" si="63"/>
        <v>1.0369355291413229</v>
      </c>
      <c r="U124" s="91">
        <f t="shared" si="64"/>
        <v>0.9462718037813671</v>
      </c>
      <c r="V124" s="91">
        <f t="shared" si="65"/>
        <v>0.97858251727629775</v>
      </c>
      <c r="W124" s="91">
        <f t="shared" si="65"/>
        <v>1.0316860894937137</v>
      </c>
      <c r="X124" s="42">
        <f t="shared" si="52"/>
        <v>9.1140617798398327E-2</v>
      </c>
      <c r="Y124" s="85">
        <v>2434157</v>
      </c>
      <c r="Z124" s="85">
        <v>2619468</v>
      </c>
      <c r="AA124" s="85">
        <v>3089796</v>
      </c>
      <c r="AB124" s="85">
        <v>4186309</v>
      </c>
      <c r="AC124" s="85">
        <v>4666928</v>
      </c>
      <c r="AD124" s="85">
        <v>4558329</v>
      </c>
      <c r="AE124" s="85">
        <v>4275496</v>
      </c>
      <c r="AF124" s="85">
        <v>5078078</v>
      </c>
      <c r="AG124" s="85">
        <v>5316453</v>
      </c>
      <c r="AH124" s="85">
        <v>5630880</v>
      </c>
      <c r="AI124" s="43">
        <v>5695749.5580000002</v>
      </c>
      <c r="AJ124" s="91">
        <f t="shared" si="79"/>
        <v>1.7631154271189255</v>
      </c>
      <c r="AK124" s="91">
        <f t="shared" si="79"/>
        <v>1.6802068274882322</v>
      </c>
      <c r="AL124" s="91">
        <f t="shared" si="79"/>
        <v>1.8163665715364656</v>
      </c>
      <c r="AM124" s="91">
        <f t="shared" si="79"/>
        <v>2.1115976265477818</v>
      </c>
      <c r="AN124" s="91">
        <f t="shared" si="79"/>
        <v>2.2148166381396064</v>
      </c>
      <c r="AO124" s="91">
        <f t="shared" si="78"/>
        <v>2.1109080413072201</v>
      </c>
      <c r="AP124" s="91">
        <f t="shared" si="78"/>
        <v>2.4202604936363508</v>
      </c>
      <c r="AQ124" s="91">
        <f t="shared" si="78"/>
        <v>2.2079980190761748</v>
      </c>
      <c r="AR124" s="91">
        <f t="shared" si="78"/>
        <v>2.0224350573015335</v>
      </c>
      <c r="AS124" s="91">
        <f t="shared" si="78"/>
        <v>2.0286354681581766</v>
      </c>
      <c r="AT124" s="91">
        <f t="shared" si="78"/>
        <v>2.0308923306292161</v>
      </c>
      <c r="AU124" s="42">
        <f t="shared" si="54"/>
        <v>0.2677769035102906</v>
      </c>
      <c r="AV124" s="91">
        <f t="shared" si="67"/>
        <v>20.586931592279537</v>
      </c>
      <c r="AW124" s="91">
        <f t="shared" si="68"/>
        <v>18.983672972144642</v>
      </c>
      <c r="AX124" s="91">
        <f t="shared" si="69"/>
        <v>19.514534740881025</v>
      </c>
      <c r="AY124" s="91">
        <f t="shared" si="70"/>
        <v>22.706865374499479</v>
      </c>
      <c r="AZ124" s="91">
        <f t="shared" si="71"/>
        <v>23.577872873241287</v>
      </c>
      <c r="BA124" s="91">
        <f t="shared" si="72"/>
        <v>23.543384076389927</v>
      </c>
      <c r="BB124" s="91">
        <f t="shared" si="73"/>
        <v>24.959619728410129</v>
      </c>
      <c r="BC124" s="91">
        <f t="shared" si="74"/>
        <v>25.588110610089693</v>
      </c>
      <c r="BD124" s="91">
        <f t="shared" si="75"/>
        <v>25.444632917782645</v>
      </c>
      <c r="BE124" s="91">
        <f t="shared" si="76"/>
        <v>25.289274415448716</v>
      </c>
      <c r="BF124" s="91">
        <f t="shared" si="77"/>
        <v>24.354515268152856</v>
      </c>
      <c r="BG124" s="91">
        <f t="shared" si="55"/>
        <v>3.7675836758733183</v>
      </c>
    </row>
    <row r="125" spans="1:59" x14ac:dyDescent="0.2">
      <c r="A125" s="88" t="s">
        <v>219</v>
      </c>
      <c r="B125" s="85">
        <v>1669816</v>
      </c>
      <c r="C125" s="85">
        <v>1842722</v>
      </c>
      <c r="D125" s="85">
        <v>2002524</v>
      </c>
      <c r="E125" s="85">
        <v>2135035</v>
      </c>
      <c r="F125" s="85">
        <v>2120324</v>
      </c>
      <c r="G125" s="85">
        <v>1918248</v>
      </c>
      <c r="H125" s="85">
        <v>1489719</v>
      </c>
      <c r="I125" s="85">
        <v>1745007</v>
      </c>
      <c r="J125" s="85">
        <v>1923260</v>
      </c>
      <c r="K125" s="85">
        <v>2047571</v>
      </c>
      <c r="L125" s="43">
        <v>2178780.7689999999</v>
      </c>
      <c r="M125" s="91">
        <f t="shared" si="51"/>
        <v>0.13282855561241325</v>
      </c>
      <c r="N125" s="91">
        <f t="shared" si="57"/>
        <v>0.12538045082450655</v>
      </c>
      <c r="O125" s="91">
        <f t="shared" si="58"/>
        <v>0.11966408258309638</v>
      </c>
      <c r="P125" s="91">
        <f t="shared" si="59"/>
        <v>0.11516212802045656</v>
      </c>
      <c r="Q125" s="91">
        <f t="shared" si="60"/>
        <v>0.10834774359982245</v>
      </c>
      <c r="R125" s="91">
        <f t="shared" si="61"/>
        <v>9.1187054422812025E-2</v>
      </c>
      <c r="S125" s="91">
        <f t="shared" si="62"/>
        <v>9.5517780147038489E-2</v>
      </c>
      <c r="T125" s="91">
        <f t="shared" si="63"/>
        <v>9.1177521109504819E-2</v>
      </c>
      <c r="U125" s="91">
        <f t="shared" si="64"/>
        <v>8.7101996493599135E-2</v>
      </c>
      <c r="V125" s="91">
        <f t="shared" si="65"/>
        <v>8.9990469880418214E-2</v>
      </c>
      <c r="W125" s="91">
        <f t="shared" si="65"/>
        <v>9.6114677534753334E-2</v>
      </c>
      <c r="X125" s="42">
        <f t="shared" si="52"/>
        <v>-3.6713878077659912E-2</v>
      </c>
      <c r="Y125" s="85">
        <v>13143</v>
      </c>
      <c r="Z125" s="85">
        <v>10967</v>
      </c>
      <c r="AA125" s="85">
        <v>10080</v>
      </c>
      <c r="AB125" s="85">
        <v>11623</v>
      </c>
      <c r="AC125" s="85">
        <v>16880</v>
      </c>
      <c r="AD125" s="85">
        <v>14957</v>
      </c>
      <c r="AE125" s="85">
        <v>7188</v>
      </c>
      <c r="AF125" s="85">
        <v>10653</v>
      </c>
      <c r="AG125" s="85">
        <v>11197</v>
      </c>
      <c r="AH125" s="85">
        <v>12727</v>
      </c>
      <c r="AI125" s="43">
        <v>16680.812999999998</v>
      </c>
      <c r="AJ125" s="91">
        <f t="shared" si="79"/>
        <v>9.5197746318844822E-3</v>
      </c>
      <c r="AK125" s="91">
        <f t="shared" si="79"/>
        <v>7.0345689571559731E-3</v>
      </c>
      <c r="AL125" s="91">
        <f t="shared" si="79"/>
        <v>5.9256258474952948E-3</v>
      </c>
      <c r="AM125" s="91">
        <f t="shared" si="79"/>
        <v>5.8627060767288963E-3</v>
      </c>
      <c r="AN125" s="91">
        <f t="shared" si="79"/>
        <v>8.0108595743916683E-3</v>
      </c>
      <c r="AO125" s="91">
        <f t="shared" si="78"/>
        <v>6.9264091235696438E-3</v>
      </c>
      <c r="AP125" s="91">
        <f t="shared" si="78"/>
        <v>4.0689623913244422E-3</v>
      </c>
      <c r="AQ125" s="91">
        <f t="shared" si="78"/>
        <v>4.6320286725053247E-3</v>
      </c>
      <c r="AR125" s="91">
        <f t="shared" si="78"/>
        <v>4.2594574496577454E-3</v>
      </c>
      <c r="AS125" s="91">
        <f t="shared" si="78"/>
        <v>4.5851525167023826E-3</v>
      </c>
      <c r="AT125" s="91">
        <f t="shared" si="78"/>
        <v>5.9477571556456627E-3</v>
      </c>
      <c r="AU125" s="42">
        <f t="shared" si="54"/>
        <v>-3.5720174762388195E-3</v>
      </c>
      <c r="AV125" s="91">
        <f t="shared" si="67"/>
        <v>0.78709270961590982</v>
      </c>
      <c r="AW125" s="91">
        <f t="shared" si="68"/>
        <v>0.59515217162436873</v>
      </c>
      <c r="AX125" s="91">
        <f t="shared" si="69"/>
        <v>0.50336475368085476</v>
      </c>
      <c r="AY125" s="91">
        <f t="shared" si="70"/>
        <v>0.5443938858145182</v>
      </c>
      <c r="AZ125" s="91">
        <f t="shared" si="71"/>
        <v>0.79610474625576089</v>
      </c>
      <c r="BA125" s="91">
        <f t="shared" si="72"/>
        <v>0.77972191291219906</v>
      </c>
      <c r="BB125" s="91">
        <f t="shared" si="73"/>
        <v>0.48250710368868222</v>
      </c>
      <c r="BC125" s="91">
        <f t="shared" si="74"/>
        <v>0.61048465708160482</v>
      </c>
      <c r="BD125" s="91">
        <f t="shared" si="75"/>
        <v>0.58218857564759829</v>
      </c>
      <c r="BE125" s="91">
        <f t="shared" si="76"/>
        <v>0.62156574790324726</v>
      </c>
      <c r="BF125" s="91">
        <f t="shared" si="77"/>
        <v>0.76560309496654999</v>
      </c>
      <c r="BG125" s="91">
        <f t="shared" si="55"/>
        <v>-2.1489614649359834E-2</v>
      </c>
    </row>
    <row r="126" spans="1:59" x14ac:dyDescent="0.2">
      <c r="A126" s="88" t="s">
        <v>220</v>
      </c>
      <c r="B126" s="85">
        <v>35173283</v>
      </c>
      <c r="C126" s="85">
        <v>43252180</v>
      </c>
      <c r="D126" s="85">
        <v>47896378</v>
      </c>
      <c r="E126" s="85">
        <v>51871743</v>
      </c>
      <c r="F126" s="85">
        <v>56022263</v>
      </c>
      <c r="G126" s="85">
        <v>61576235</v>
      </c>
      <c r="H126" s="85">
        <v>60289647</v>
      </c>
      <c r="I126" s="85">
        <v>68558993</v>
      </c>
      <c r="J126" s="85">
        <v>77687329</v>
      </c>
      <c r="K126" s="85">
        <v>81284483</v>
      </c>
      <c r="L126" s="43">
        <v>90187109.956</v>
      </c>
      <c r="M126" s="91">
        <f t="shared" si="51"/>
        <v>2.7979228711646367</v>
      </c>
      <c r="N126" s="91">
        <f t="shared" si="57"/>
        <v>2.9429169606390468</v>
      </c>
      <c r="O126" s="91">
        <f t="shared" si="58"/>
        <v>2.862126063119943</v>
      </c>
      <c r="P126" s="91">
        <f t="shared" si="59"/>
        <v>2.7979214898164297</v>
      </c>
      <c r="Q126" s="91">
        <f t="shared" si="60"/>
        <v>2.8627161638531753</v>
      </c>
      <c r="R126" s="91">
        <f t="shared" si="61"/>
        <v>2.9271269888444369</v>
      </c>
      <c r="S126" s="91">
        <f t="shared" si="62"/>
        <v>3.8656506678699527</v>
      </c>
      <c r="T126" s="91">
        <f t="shared" si="63"/>
        <v>3.5822429546150203</v>
      </c>
      <c r="U126" s="91">
        <f t="shared" si="64"/>
        <v>3.518360210348618</v>
      </c>
      <c r="V126" s="91">
        <f t="shared" si="65"/>
        <v>3.5724420882874717</v>
      </c>
      <c r="W126" s="91">
        <f t="shared" si="65"/>
        <v>3.9785117963891308</v>
      </c>
      <c r="X126" s="42">
        <f t="shared" si="52"/>
        <v>1.1805889252244941</v>
      </c>
      <c r="Y126" s="85">
        <v>3418136</v>
      </c>
      <c r="Z126" s="85">
        <v>4093768</v>
      </c>
      <c r="AA126" s="85">
        <v>4486308</v>
      </c>
      <c r="AB126" s="85">
        <v>4216378</v>
      </c>
      <c r="AC126" s="85">
        <v>5148528</v>
      </c>
      <c r="AD126" s="85">
        <v>7245671</v>
      </c>
      <c r="AE126" s="85">
        <v>8735986</v>
      </c>
      <c r="AF126" s="85">
        <v>8927990</v>
      </c>
      <c r="AG126" s="85">
        <v>6937744</v>
      </c>
      <c r="AH126" s="85">
        <v>5390984</v>
      </c>
      <c r="AI126" s="43">
        <v>5727986.3710000003</v>
      </c>
      <c r="AJ126" s="91">
        <f t="shared" si="79"/>
        <v>2.4758338568919651</v>
      </c>
      <c r="AK126" s="91">
        <f t="shared" si="79"/>
        <v>2.6258679028538792</v>
      </c>
      <c r="AL126" s="91">
        <f t="shared" si="79"/>
        <v>2.6373197068080279</v>
      </c>
      <c r="AM126" s="91">
        <f t="shared" si="79"/>
        <v>2.1267645979855483</v>
      </c>
      <c r="AN126" s="91">
        <f t="shared" si="79"/>
        <v>2.4433729160440514</v>
      </c>
      <c r="AO126" s="91">
        <f t="shared" si="78"/>
        <v>3.3553842161385292</v>
      </c>
      <c r="AP126" s="91">
        <f t="shared" si="78"/>
        <v>4.945241859367953</v>
      </c>
      <c r="AQ126" s="91">
        <f t="shared" si="78"/>
        <v>3.8819774399550186</v>
      </c>
      <c r="AR126" s="91">
        <f t="shared" si="78"/>
        <v>2.6391913338053343</v>
      </c>
      <c r="AS126" s="91">
        <f t="shared" si="78"/>
        <v>1.9422082073624798</v>
      </c>
      <c r="AT126" s="91">
        <f t="shared" si="78"/>
        <v>2.0423867784835239</v>
      </c>
      <c r="AU126" s="42">
        <f t="shared" si="54"/>
        <v>-0.43344707840844121</v>
      </c>
      <c r="AV126" s="91">
        <f t="shared" si="67"/>
        <v>9.7179896457205892</v>
      </c>
      <c r="AW126" s="91">
        <f t="shared" si="68"/>
        <v>9.4648824637278395</v>
      </c>
      <c r="AX126" s="91">
        <f t="shared" si="69"/>
        <v>9.3666957447178998</v>
      </c>
      <c r="AY126" s="91">
        <f t="shared" si="70"/>
        <v>8.1284679406280986</v>
      </c>
      <c r="AZ126" s="91">
        <f t="shared" si="71"/>
        <v>9.1901464244670024</v>
      </c>
      <c r="BA126" s="91">
        <f t="shared" si="72"/>
        <v>11.766992574326768</v>
      </c>
      <c r="BB126" s="91">
        <f t="shared" si="73"/>
        <v>14.490026786854465</v>
      </c>
      <c r="BC126" s="91">
        <f t="shared" si="74"/>
        <v>13.022347046433428</v>
      </c>
      <c r="BD126" s="91">
        <f t="shared" si="75"/>
        <v>8.9303417807040315</v>
      </c>
      <c r="BE126" s="91">
        <f t="shared" si="76"/>
        <v>6.6322424662527535</v>
      </c>
      <c r="BF126" s="91">
        <f t="shared" si="77"/>
        <v>6.3512251072182471</v>
      </c>
      <c r="BG126" s="91">
        <f t="shared" si="55"/>
        <v>-3.3667645385023421</v>
      </c>
    </row>
    <row r="127" spans="1:59" x14ac:dyDescent="0.2">
      <c r="A127" s="88" t="s">
        <v>221</v>
      </c>
      <c r="B127" s="85">
        <v>3336997</v>
      </c>
      <c r="C127" s="85">
        <v>3954035</v>
      </c>
      <c r="D127" s="85">
        <v>4406564</v>
      </c>
      <c r="E127" s="85">
        <v>4629982</v>
      </c>
      <c r="F127" s="85">
        <v>4083648</v>
      </c>
      <c r="G127" s="85">
        <v>4117508</v>
      </c>
      <c r="H127" s="85">
        <v>2504153</v>
      </c>
      <c r="I127" s="85">
        <v>1781182</v>
      </c>
      <c r="J127" s="85">
        <v>2606548</v>
      </c>
      <c r="K127" s="85">
        <v>3058664</v>
      </c>
      <c r="L127" s="43">
        <v>3021797.3620000002</v>
      </c>
      <c r="M127" s="91">
        <f t="shared" si="51"/>
        <v>0.26544750534966499</v>
      </c>
      <c r="N127" s="91">
        <f t="shared" si="57"/>
        <v>0.26903607319816975</v>
      </c>
      <c r="O127" s="91">
        <f t="shared" si="58"/>
        <v>0.2633214075854769</v>
      </c>
      <c r="P127" s="91">
        <f t="shared" si="59"/>
        <v>0.24973762950790479</v>
      </c>
      <c r="Q127" s="91">
        <f t="shared" si="60"/>
        <v>0.20867284738366765</v>
      </c>
      <c r="R127" s="91">
        <f t="shared" si="61"/>
        <v>0.19573247363342169</v>
      </c>
      <c r="S127" s="91">
        <f t="shared" si="62"/>
        <v>0.1605612439047544</v>
      </c>
      <c r="T127" s="91">
        <f t="shared" si="63"/>
        <v>9.3067683628128728E-2</v>
      </c>
      <c r="U127" s="91">
        <f t="shared" si="64"/>
        <v>0.11804723997608116</v>
      </c>
      <c r="V127" s="91">
        <f t="shared" si="65"/>
        <v>0.13442787115383031</v>
      </c>
      <c r="W127" s="91">
        <f t="shared" si="65"/>
        <v>0.13330348934431885</v>
      </c>
      <c r="X127" s="42">
        <f t="shared" si="52"/>
        <v>-0.13214401600534614</v>
      </c>
      <c r="Y127" s="85">
        <v>10457</v>
      </c>
      <c r="Z127" s="85">
        <v>10151</v>
      </c>
      <c r="AA127" s="85">
        <v>12141</v>
      </c>
      <c r="AB127" s="85">
        <v>11835</v>
      </c>
      <c r="AC127" s="85">
        <v>17423</v>
      </c>
      <c r="AD127" s="85">
        <v>30761</v>
      </c>
      <c r="AE127" s="85">
        <v>22545</v>
      </c>
      <c r="AF127" s="85">
        <v>24539</v>
      </c>
      <c r="AG127" s="85">
        <v>27430</v>
      </c>
      <c r="AH127" s="85">
        <v>26690</v>
      </c>
      <c r="AI127" s="43">
        <v>26967.507000000001</v>
      </c>
      <c r="AJ127" s="91">
        <f t="shared" si="79"/>
        <v>7.5742435764753896E-3</v>
      </c>
      <c r="AK127" s="91">
        <f t="shared" si="79"/>
        <v>6.5111616197766281E-3</v>
      </c>
      <c r="AL127" s="91">
        <f t="shared" si="79"/>
        <v>7.1372047038135286E-3</v>
      </c>
      <c r="AM127" s="91">
        <f t="shared" si="79"/>
        <v>5.9696400600607836E-3</v>
      </c>
      <c r="AN127" s="91">
        <f t="shared" si="79"/>
        <v>8.2685548794209744E-3</v>
      </c>
      <c r="AO127" s="91">
        <f t="shared" si="78"/>
        <v>1.4245053891163057E-2</v>
      </c>
      <c r="AP127" s="91">
        <f t="shared" si="78"/>
        <v>1.2762208835894484E-2</v>
      </c>
      <c r="AQ127" s="91">
        <f t="shared" si="78"/>
        <v>1.0669797389900324E-2</v>
      </c>
      <c r="AR127" s="91">
        <f t="shared" si="78"/>
        <v>1.0434662663580598E-2</v>
      </c>
      <c r="AS127" s="91">
        <f t="shared" si="78"/>
        <v>9.6155983869558089E-3</v>
      </c>
      <c r="AT127" s="91">
        <f t="shared" si="78"/>
        <v>9.6156094267812083E-3</v>
      </c>
      <c r="AU127" s="42">
        <f t="shared" si="54"/>
        <v>2.0413658503058187E-3</v>
      </c>
      <c r="AV127" s="91">
        <f t="shared" si="67"/>
        <v>0.31336557989114167</v>
      </c>
      <c r="AW127" s="91">
        <f t="shared" si="68"/>
        <v>0.25672509221592626</v>
      </c>
      <c r="AX127" s="91">
        <f t="shared" si="69"/>
        <v>0.27552079125595363</v>
      </c>
      <c r="AY127" s="91">
        <f t="shared" si="70"/>
        <v>0.25561654451356397</v>
      </c>
      <c r="AZ127" s="91">
        <f t="shared" si="71"/>
        <v>0.42665283589574815</v>
      </c>
      <c r="BA127" s="91">
        <f t="shared" si="72"/>
        <v>0.74707808703711087</v>
      </c>
      <c r="BB127" s="91">
        <f t="shared" si="73"/>
        <v>0.9003044143069534</v>
      </c>
      <c r="BC127" s="91">
        <f t="shared" si="74"/>
        <v>1.3776806637390229</v>
      </c>
      <c r="BD127" s="91">
        <f t="shared" si="75"/>
        <v>1.0523496977611768</v>
      </c>
      <c r="BE127" s="91">
        <f t="shared" si="76"/>
        <v>0.87260320192083862</v>
      </c>
      <c r="BF127" s="91">
        <f t="shared" si="77"/>
        <v>0.89243267398153214</v>
      </c>
      <c r="BG127" s="91">
        <f t="shared" si="55"/>
        <v>0.57906709409039048</v>
      </c>
    </row>
    <row r="128" spans="1:59" x14ac:dyDescent="0.2">
      <c r="A128" s="88" t="s">
        <v>222</v>
      </c>
      <c r="B128" s="85">
        <v>2481871</v>
      </c>
      <c r="C128" s="85">
        <v>2684936</v>
      </c>
      <c r="D128" s="85">
        <v>2924080</v>
      </c>
      <c r="E128" s="85">
        <v>2983314</v>
      </c>
      <c r="F128" s="85">
        <v>2945370</v>
      </c>
      <c r="G128" s="85">
        <v>2563019</v>
      </c>
      <c r="H128" s="85">
        <v>1429049</v>
      </c>
      <c r="I128" s="85">
        <v>1874876</v>
      </c>
      <c r="J128" s="85">
        <v>2146346</v>
      </c>
      <c r="K128" s="85">
        <v>2315699</v>
      </c>
      <c r="L128" s="43">
        <v>2412470.7450000001</v>
      </c>
      <c r="M128" s="91">
        <f t="shared" si="51"/>
        <v>0.1974249499024657</v>
      </c>
      <c r="N128" s="91">
        <f t="shared" si="57"/>
        <v>0.18268544366157635</v>
      </c>
      <c r="O128" s="91">
        <f t="shared" si="58"/>
        <v>0.17473316204928405</v>
      </c>
      <c r="P128" s="91">
        <f t="shared" si="59"/>
        <v>0.16091763778730575</v>
      </c>
      <c r="Q128" s="91">
        <f t="shared" si="60"/>
        <v>0.15050727792856614</v>
      </c>
      <c r="R128" s="91">
        <f t="shared" si="61"/>
        <v>0.12183729790918654</v>
      </c>
      <c r="S128" s="91">
        <f t="shared" si="62"/>
        <v>9.1627742011308966E-2</v>
      </c>
      <c r="T128" s="91">
        <f t="shared" si="63"/>
        <v>9.7963243739253733E-2</v>
      </c>
      <c r="U128" s="91">
        <f t="shared" si="64"/>
        <v>9.7205277375940091E-2</v>
      </c>
      <c r="V128" s="91">
        <f t="shared" si="65"/>
        <v>0.10177465939477293</v>
      </c>
      <c r="W128" s="91">
        <f t="shared" si="65"/>
        <v>0.10642367098922248</v>
      </c>
      <c r="X128" s="42">
        <f t="shared" si="52"/>
        <v>-9.1001278913243222E-2</v>
      </c>
      <c r="Y128" s="85">
        <v>172307</v>
      </c>
      <c r="Z128" s="85">
        <v>216769</v>
      </c>
      <c r="AA128" s="85">
        <v>251561</v>
      </c>
      <c r="AB128" s="85">
        <v>270954</v>
      </c>
      <c r="AC128" s="85">
        <v>281992</v>
      </c>
      <c r="AD128" s="85">
        <v>187974</v>
      </c>
      <c r="AE128" s="85">
        <v>81061</v>
      </c>
      <c r="AF128" s="85">
        <v>162825</v>
      </c>
      <c r="AG128" s="85">
        <v>172371</v>
      </c>
      <c r="AH128" s="85">
        <v>160595</v>
      </c>
      <c r="AI128" s="43">
        <v>139356.96</v>
      </c>
      <c r="AJ128" s="91">
        <f t="shared" si="79"/>
        <v>0.12480588963677391</v>
      </c>
      <c r="AK128" s="91">
        <f t="shared" si="79"/>
        <v>0.13904226117203822</v>
      </c>
      <c r="AL128" s="91">
        <f t="shared" si="79"/>
        <v>0.14788257577596864</v>
      </c>
      <c r="AM128" s="91">
        <f t="shared" si="79"/>
        <v>0.13667070999862352</v>
      </c>
      <c r="AN128" s="91">
        <f t="shared" si="79"/>
        <v>0.13382691428328528</v>
      </c>
      <c r="AO128" s="91">
        <f t="shared" si="78"/>
        <v>8.7048527685624141E-2</v>
      </c>
      <c r="AP128" s="91">
        <f t="shared" si="78"/>
        <v>4.588677801935874E-2</v>
      </c>
      <c r="AQ128" s="91">
        <f t="shared" si="78"/>
        <v>7.0797903745487611E-2</v>
      </c>
      <c r="AR128" s="91">
        <f t="shared" si="78"/>
        <v>6.5571754939265453E-2</v>
      </c>
      <c r="AS128" s="91">
        <f t="shared" si="78"/>
        <v>5.7857513036836575E-2</v>
      </c>
      <c r="AT128" s="91">
        <f t="shared" si="78"/>
        <v>4.9689505902921309E-2</v>
      </c>
      <c r="AU128" s="42">
        <f t="shared" si="54"/>
        <v>-7.5116383733852599E-2</v>
      </c>
      <c r="AV128" s="91">
        <f t="shared" si="67"/>
        <v>6.9426251404686221</v>
      </c>
      <c r="AW128" s="91">
        <f t="shared" si="68"/>
        <v>8.0735257749160496</v>
      </c>
      <c r="AX128" s="91">
        <f t="shared" si="69"/>
        <v>8.6030819950206556</v>
      </c>
      <c r="AY128" s="91">
        <f t="shared" si="70"/>
        <v>9.0823158407060074</v>
      </c>
      <c r="AZ128" s="91">
        <f t="shared" si="71"/>
        <v>9.5740772806133005</v>
      </c>
      <c r="BA128" s="91">
        <f t="shared" si="72"/>
        <v>7.3340853111116227</v>
      </c>
      <c r="BB128" s="91">
        <f t="shared" si="73"/>
        <v>5.6723737254635775</v>
      </c>
      <c r="BC128" s="91">
        <f t="shared" si="74"/>
        <v>8.6845743398496751</v>
      </c>
      <c r="BD128" s="91">
        <f t="shared" si="75"/>
        <v>8.030904616497061</v>
      </c>
      <c r="BE128" s="91">
        <f t="shared" si="76"/>
        <v>6.9350550308999575</v>
      </c>
      <c r="BF128" s="91">
        <f t="shared" si="77"/>
        <v>5.7765243491066665</v>
      </c>
      <c r="BG128" s="91">
        <f t="shared" si="55"/>
        <v>-1.1661007913619557</v>
      </c>
    </row>
    <row r="129" spans="1:59" x14ac:dyDescent="0.2">
      <c r="A129" s="88" t="s">
        <v>223</v>
      </c>
      <c r="B129" s="85">
        <v>22951064</v>
      </c>
      <c r="C129" s="85">
        <v>24114080</v>
      </c>
      <c r="D129" s="85">
        <v>27083154</v>
      </c>
      <c r="E129" s="85">
        <v>28789857</v>
      </c>
      <c r="F129" s="85">
        <v>34359167</v>
      </c>
      <c r="G129" s="85">
        <v>35970004</v>
      </c>
      <c r="H129" s="85">
        <v>31393214</v>
      </c>
      <c r="I129" s="85">
        <v>34840498</v>
      </c>
      <c r="J129" s="85">
        <v>32959593</v>
      </c>
      <c r="K129" s="85">
        <v>33466277</v>
      </c>
      <c r="L129" s="43">
        <v>33255146.272</v>
      </c>
      <c r="M129" s="91">
        <f t="shared" si="51"/>
        <v>1.8256841956766825</v>
      </c>
      <c r="N129" s="91">
        <f t="shared" si="57"/>
        <v>1.6407435422262375</v>
      </c>
      <c r="O129" s="91">
        <f t="shared" si="58"/>
        <v>1.6183979701949724</v>
      </c>
      <c r="P129" s="91">
        <f t="shared" si="59"/>
        <v>1.5529025039517559</v>
      </c>
      <c r="Q129" s="91">
        <f t="shared" si="60"/>
        <v>1.7557402625351035</v>
      </c>
      <c r="R129" s="91">
        <f t="shared" si="61"/>
        <v>1.7098929399831337</v>
      </c>
      <c r="S129" s="91">
        <f t="shared" si="62"/>
        <v>2.0128696169955074</v>
      </c>
      <c r="T129" s="91">
        <f t="shared" si="63"/>
        <v>1.8204340967461221</v>
      </c>
      <c r="U129" s="91">
        <f t="shared" si="64"/>
        <v>1.4926979991870339</v>
      </c>
      <c r="V129" s="91">
        <f t="shared" si="65"/>
        <v>1.4708383701362409</v>
      </c>
      <c r="W129" s="91">
        <f t="shared" si="65"/>
        <v>1.4670166479261477</v>
      </c>
      <c r="X129" s="42">
        <f t="shared" si="52"/>
        <v>-0.35866754775053478</v>
      </c>
      <c r="Y129" s="85">
        <v>648211</v>
      </c>
      <c r="Z129" s="85">
        <v>572649</v>
      </c>
      <c r="AA129" s="85">
        <v>567420</v>
      </c>
      <c r="AB129" s="85">
        <v>571705</v>
      </c>
      <c r="AC129" s="85">
        <v>588529</v>
      </c>
      <c r="AD129" s="85">
        <v>567756</v>
      </c>
      <c r="AE129" s="85">
        <v>494640</v>
      </c>
      <c r="AF129" s="85">
        <v>573524</v>
      </c>
      <c r="AG129" s="85">
        <v>700414</v>
      </c>
      <c r="AH129" s="85">
        <v>975636</v>
      </c>
      <c r="AI129" s="43">
        <v>984332.26699999999</v>
      </c>
      <c r="AJ129" s="91">
        <f t="shared" si="79"/>
        <v>0.46951401003640508</v>
      </c>
      <c r="AK129" s="91">
        <f t="shared" si="79"/>
        <v>0.36731456904772597</v>
      </c>
      <c r="AL129" s="91">
        <f t="shared" si="79"/>
        <v>0.3335633549985893</v>
      </c>
      <c r="AM129" s="91">
        <f t="shared" si="79"/>
        <v>0.2883711931167765</v>
      </c>
      <c r="AN129" s="91">
        <f t="shared" si="79"/>
        <v>0.27930232076167971</v>
      </c>
      <c r="AO129" s="91">
        <f t="shared" si="78"/>
        <v>0.26292106293784895</v>
      </c>
      <c r="AP129" s="91">
        <f t="shared" si="78"/>
        <v>0.2800043902677688</v>
      </c>
      <c r="AQ129" s="91">
        <f t="shared" si="78"/>
        <v>0.24937384890358996</v>
      </c>
      <c r="AR129" s="91">
        <f t="shared" si="78"/>
        <v>0.26644490757743861</v>
      </c>
      <c r="AS129" s="91">
        <f t="shared" si="78"/>
        <v>0.35149209246369501</v>
      </c>
      <c r="AT129" s="91">
        <f t="shared" si="78"/>
        <v>0.35097625544883021</v>
      </c>
      <c r="AU129" s="42">
        <f t="shared" si="54"/>
        <v>-0.11853775458757487</v>
      </c>
      <c r="AV129" s="91">
        <f t="shared" si="67"/>
        <v>2.824317861690421</v>
      </c>
      <c r="AW129" s="91">
        <f t="shared" si="68"/>
        <v>2.3747495239295877</v>
      </c>
      <c r="AX129" s="91">
        <f t="shared" si="69"/>
        <v>2.0951031035750121</v>
      </c>
      <c r="AY129" s="91">
        <f t="shared" si="70"/>
        <v>1.9857861746239311</v>
      </c>
      <c r="AZ129" s="91">
        <f t="shared" si="71"/>
        <v>1.7128733068528701</v>
      </c>
      <c r="BA129" s="91">
        <f t="shared" si="72"/>
        <v>1.5784151705960332</v>
      </c>
      <c r="BB129" s="91">
        <f t="shared" si="73"/>
        <v>1.5756271403112789</v>
      </c>
      <c r="BC129" s="91">
        <f t="shared" si="74"/>
        <v>1.646141797399107</v>
      </c>
      <c r="BD129" s="91">
        <f t="shared" si="75"/>
        <v>2.1250687167162532</v>
      </c>
      <c r="BE129" s="91">
        <f t="shared" si="76"/>
        <v>2.915280955811129</v>
      </c>
      <c r="BF129" s="91">
        <f t="shared" si="77"/>
        <v>2.959939670536897</v>
      </c>
      <c r="BG129" s="91">
        <f t="shared" si="55"/>
        <v>0.13562180884647601</v>
      </c>
    </row>
    <row r="130" spans="1:59" x14ac:dyDescent="0.2">
      <c r="A130" s="88" t="s">
        <v>224</v>
      </c>
      <c r="B130" s="85">
        <v>1647957</v>
      </c>
      <c r="C130" s="85">
        <v>1379569</v>
      </c>
      <c r="D130" s="85">
        <v>1101864</v>
      </c>
      <c r="E130" s="85">
        <v>928353</v>
      </c>
      <c r="F130" s="85">
        <v>7429386</v>
      </c>
      <c r="G130" s="85">
        <v>7164621</v>
      </c>
      <c r="H130" s="85">
        <v>5494807</v>
      </c>
      <c r="I130" s="85">
        <v>5946471</v>
      </c>
      <c r="J130" s="85">
        <v>5343235</v>
      </c>
      <c r="K130" s="85">
        <v>5350217</v>
      </c>
      <c r="L130" s="43">
        <v>3934188.9759999998</v>
      </c>
      <c r="M130" s="91">
        <f t="shared" si="51"/>
        <v>0.13108974163702208</v>
      </c>
      <c r="N130" s="91">
        <f t="shared" si="57"/>
        <v>9.3867107009909079E-2</v>
      </c>
      <c r="O130" s="91">
        <f t="shared" si="58"/>
        <v>6.5843677624508323E-2</v>
      </c>
      <c r="P130" s="91">
        <f t="shared" si="59"/>
        <v>5.0074639073446059E-2</v>
      </c>
      <c r="Q130" s="91">
        <f t="shared" si="60"/>
        <v>0.3796387766360757</v>
      </c>
      <c r="R130" s="91">
        <f t="shared" si="61"/>
        <v>0.34058197117673106</v>
      </c>
      <c r="S130" s="91">
        <f t="shared" si="62"/>
        <v>0.35231595151596246</v>
      </c>
      <c r="T130" s="91">
        <f t="shared" si="63"/>
        <v>0.31070619494910806</v>
      </c>
      <c r="U130" s="91">
        <f t="shared" si="64"/>
        <v>0.24198830955485801</v>
      </c>
      <c r="V130" s="91">
        <f t="shared" si="65"/>
        <v>0.23514131709826011</v>
      </c>
      <c r="W130" s="91">
        <f t="shared" si="65"/>
        <v>0.17355270900549308</v>
      </c>
      <c r="X130" s="42">
        <f t="shared" si="52"/>
        <v>4.2462967368470994E-2</v>
      </c>
      <c r="Y130" s="85">
        <v>295679</v>
      </c>
      <c r="Z130" s="85">
        <v>236910</v>
      </c>
      <c r="AA130" s="85">
        <v>133708</v>
      </c>
      <c r="AB130" s="85">
        <v>192444</v>
      </c>
      <c r="AC130" s="85">
        <v>124240</v>
      </c>
      <c r="AD130" s="85">
        <v>77214</v>
      </c>
      <c r="AE130" s="85">
        <v>53471</v>
      </c>
      <c r="AF130" s="85">
        <v>36039</v>
      </c>
      <c r="AG130" s="85">
        <v>20775</v>
      </c>
      <c r="AH130" s="85">
        <v>17240</v>
      </c>
      <c r="AI130" s="43">
        <v>1149.7339999999999</v>
      </c>
      <c r="AJ130" s="91">
        <f t="shared" si="79"/>
        <v>0.21416704278939147</v>
      </c>
      <c r="AK130" s="91">
        <f t="shared" si="79"/>
        <v>0.15196131409134872</v>
      </c>
      <c r="AL130" s="91">
        <f t="shared" si="79"/>
        <v>7.8601545715962395E-2</v>
      </c>
      <c r="AM130" s="91">
        <f t="shared" si="79"/>
        <v>9.7069827775102438E-2</v>
      </c>
      <c r="AN130" s="91">
        <f t="shared" si="79"/>
        <v>5.8961445113887484E-2</v>
      </c>
      <c r="AO130" s="91">
        <f t="shared" si="78"/>
        <v>3.5756886679635391E-2</v>
      </c>
      <c r="AP130" s="91">
        <f t="shared" si="78"/>
        <v>3.026871007603078E-2</v>
      </c>
      <c r="AQ130" s="91">
        <f t="shared" si="78"/>
        <v>1.567010995291649E-2</v>
      </c>
      <c r="AR130" s="91">
        <f t="shared" si="78"/>
        <v>7.9030301434884053E-3</v>
      </c>
      <c r="AS130" s="91">
        <f t="shared" si="78"/>
        <v>6.2110496886893284E-3</v>
      </c>
      <c r="AT130" s="91">
        <f t="shared" si="78"/>
        <v>4.0995235817277675E-4</v>
      </c>
      <c r="AU130" s="42">
        <f t="shared" si="54"/>
        <v>-0.21375709043121868</v>
      </c>
      <c r="AV130" s="91">
        <f t="shared" si="67"/>
        <v>17.94215504409399</v>
      </c>
      <c r="AW130" s="91">
        <f t="shared" si="68"/>
        <v>17.172754679178787</v>
      </c>
      <c r="AX130" s="91">
        <f t="shared" si="69"/>
        <v>12.134709909752928</v>
      </c>
      <c r="AY130" s="91">
        <f t="shared" si="70"/>
        <v>20.729614704751317</v>
      </c>
      <c r="AZ130" s="91">
        <f t="shared" si="71"/>
        <v>1.6722781667287177</v>
      </c>
      <c r="BA130" s="91">
        <f t="shared" si="72"/>
        <v>1.0777122753597155</v>
      </c>
      <c r="BB130" s="91">
        <f t="shared" si="73"/>
        <v>0.97311880107890958</v>
      </c>
      <c r="BC130" s="91">
        <f t="shared" si="74"/>
        <v>0.60605693696311647</v>
      </c>
      <c r="BD130" s="91">
        <f t="shared" si="75"/>
        <v>0.38880940104636985</v>
      </c>
      <c r="BE130" s="91">
        <f t="shared" si="76"/>
        <v>0.32222992076769974</v>
      </c>
      <c r="BF130" s="91">
        <f t="shared" si="77"/>
        <v>2.9224168107170257E-2</v>
      </c>
      <c r="BG130" s="91">
        <f t="shared" si="55"/>
        <v>-17.91293087598682</v>
      </c>
    </row>
    <row r="131" spans="1:59" x14ac:dyDescent="0.2">
      <c r="A131" s="88" t="s">
        <v>225</v>
      </c>
      <c r="B131" s="85">
        <v>1496787</v>
      </c>
      <c r="C131" s="85">
        <v>1693032</v>
      </c>
      <c r="D131" s="85">
        <v>1742291</v>
      </c>
      <c r="E131" s="85">
        <v>1650528</v>
      </c>
      <c r="F131" s="85">
        <v>1618384</v>
      </c>
      <c r="G131" s="85">
        <v>1705577</v>
      </c>
      <c r="H131" s="85">
        <v>1297727</v>
      </c>
      <c r="I131" s="85">
        <v>1511953</v>
      </c>
      <c r="J131" s="85">
        <v>1582767</v>
      </c>
      <c r="K131" s="85">
        <v>1622105</v>
      </c>
      <c r="L131" s="43">
        <v>1610594.925</v>
      </c>
      <c r="M131" s="91">
        <f t="shared" si="51"/>
        <v>0.1190646486016646</v>
      </c>
      <c r="N131" s="91">
        <f t="shared" si="57"/>
        <v>0.11519540951935017</v>
      </c>
      <c r="O131" s="91">
        <f t="shared" si="58"/>
        <v>0.10411343589778978</v>
      </c>
      <c r="P131" s="91">
        <f t="shared" si="59"/>
        <v>8.9028197119648211E-2</v>
      </c>
      <c r="Q131" s="91">
        <f t="shared" si="60"/>
        <v>8.2698802012359934E-2</v>
      </c>
      <c r="R131" s="91">
        <f t="shared" si="61"/>
        <v>8.1077390786434542E-2</v>
      </c>
      <c r="S131" s="91">
        <f t="shared" si="62"/>
        <v>8.3207640015919654E-2</v>
      </c>
      <c r="T131" s="91">
        <f t="shared" si="63"/>
        <v>7.9000328694428815E-2</v>
      </c>
      <c r="U131" s="91">
        <f t="shared" si="64"/>
        <v>7.1681502076778189E-2</v>
      </c>
      <c r="V131" s="91">
        <f t="shared" si="65"/>
        <v>7.1291296441186064E-2</v>
      </c>
      <c r="W131" s="91">
        <f t="shared" si="65"/>
        <v>7.1049742157644882E-2</v>
      </c>
      <c r="X131" s="42">
        <f t="shared" si="52"/>
        <v>-4.801490644401972E-2</v>
      </c>
      <c r="Y131" s="85">
        <v>69279</v>
      </c>
      <c r="Z131" s="85">
        <v>82273</v>
      </c>
      <c r="AA131" s="85">
        <v>79157</v>
      </c>
      <c r="AB131" s="85">
        <v>87078</v>
      </c>
      <c r="AC131" s="85">
        <v>83712</v>
      </c>
      <c r="AD131" s="85">
        <v>88179</v>
      </c>
      <c r="AE131" s="85">
        <v>77631</v>
      </c>
      <c r="AF131" s="85">
        <v>96348</v>
      </c>
      <c r="AG131" s="85">
        <v>120618</v>
      </c>
      <c r="AH131" s="85">
        <v>125013</v>
      </c>
      <c r="AI131" s="43">
        <v>134751.679</v>
      </c>
      <c r="AJ131" s="91">
        <f t="shared" si="79"/>
        <v>5.0180359638006933E-2</v>
      </c>
      <c r="AK131" s="91">
        <f t="shared" si="79"/>
        <v>5.2772416505160326E-2</v>
      </c>
      <c r="AL131" s="91">
        <f t="shared" si="79"/>
        <v>4.6533210834343759E-2</v>
      </c>
      <c r="AM131" s="91">
        <f t="shared" si="79"/>
        <v>4.3922629247990952E-2</v>
      </c>
      <c r="AN131" s="91">
        <f t="shared" si="79"/>
        <v>3.9727788903523416E-2</v>
      </c>
      <c r="AO131" s="91">
        <f t="shared" si="78"/>
        <v>4.0834647998077664E-2</v>
      </c>
      <c r="AP131" s="91">
        <f t="shared" si="78"/>
        <v>4.3945133472580382E-2</v>
      </c>
      <c r="AQ131" s="91">
        <f t="shared" si="78"/>
        <v>4.1893053462737535E-2</v>
      </c>
      <c r="AR131" s="91">
        <f t="shared" si="78"/>
        <v>4.5884365335609356E-2</v>
      </c>
      <c r="AS131" s="91">
        <f t="shared" si="78"/>
        <v>4.5038396446178595E-2</v>
      </c>
      <c r="AT131" s="91">
        <f t="shared" si="78"/>
        <v>4.8047434079353177E-2</v>
      </c>
      <c r="AU131" s="42">
        <f t="shared" si="54"/>
        <v>-2.132925558653756E-3</v>
      </c>
      <c r="AV131" s="91">
        <f t="shared" si="67"/>
        <v>4.6285142775825818</v>
      </c>
      <c r="AW131" s="91">
        <f t="shared" si="68"/>
        <v>4.8595064948565652</v>
      </c>
      <c r="AX131" s="91">
        <f t="shared" si="69"/>
        <v>4.5432709002112732</v>
      </c>
      <c r="AY131" s="91">
        <f t="shared" si="70"/>
        <v>5.2757663002384696</v>
      </c>
      <c r="AZ131" s="91">
        <f t="shared" si="71"/>
        <v>5.1725672028393754</v>
      </c>
      <c r="BA131" s="91">
        <f t="shared" si="72"/>
        <v>5.1700392301256404</v>
      </c>
      <c r="BB131" s="91">
        <f t="shared" si="73"/>
        <v>5.9820748123449698</v>
      </c>
      <c r="BC131" s="91">
        <f t="shared" si="74"/>
        <v>6.3724203067158829</v>
      </c>
      <c r="BD131" s="91">
        <f t="shared" si="75"/>
        <v>7.6207047531316991</v>
      </c>
      <c r="BE131" s="91">
        <f t="shared" si="76"/>
        <v>7.7068377201229259</v>
      </c>
      <c r="BF131" s="91">
        <f t="shared" si="77"/>
        <v>8.3665778966738014</v>
      </c>
      <c r="BG131" s="91">
        <f t="shared" si="55"/>
        <v>3.7380636190912195</v>
      </c>
    </row>
    <row r="132" spans="1:59" x14ac:dyDescent="0.2">
      <c r="A132" s="88" t="s">
        <v>226</v>
      </c>
      <c r="B132" s="85">
        <v>25392343</v>
      </c>
      <c r="C132" s="85">
        <v>30866489</v>
      </c>
      <c r="D132" s="85">
        <v>35079178</v>
      </c>
      <c r="E132" s="85">
        <v>41781478</v>
      </c>
      <c r="F132" s="85">
        <v>39789394</v>
      </c>
      <c r="G132" s="85">
        <v>40983124</v>
      </c>
      <c r="H132" s="85">
        <v>36129919</v>
      </c>
      <c r="I132" s="85">
        <v>37779071</v>
      </c>
      <c r="J132" s="85">
        <v>33496767</v>
      </c>
      <c r="K132" s="85">
        <v>32842784</v>
      </c>
      <c r="L132" s="43">
        <v>28759354.914999999</v>
      </c>
      <c r="M132" s="91">
        <f t="shared" si="51"/>
        <v>2.0198801809929789</v>
      </c>
      <c r="N132" s="91">
        <f t="shared" si="57"/>
        <v>2.1001834819303578</v>
      </c>
      <c r="O132" s="91">
        <f t="shared" si="58"/>
        <v>2.0962134052521408</v>
      </c>
      <c r="P132" s="91">
        <f t="shared" si="59"/>
        <v>2.2536604403768039</v>
      </c>
      <c r="Q132" s="91">
        <f t="shared" si="60"/>
        <v>2.0332227806242416</v>
      </c>
      <c r="R132" s="91">
        <f t="shared" si="61"/>
        <v>1.9481997940854645</v>
      </c>
      <c r="S132" s="91">
        <f t="shared" si="62"/>
        <v>2.3165775960246919</v>
      </c>
      <c r="T132" s="91">
        <f t="shared" si="63"/>
        <v>1.9739760606117807</v>
      </c>
      <c r="U132" s="91">
        <f t="shared" si="64"/>
        <v>1.5170259256579492</v>
      </c>
      <c r="V132" s="91">
        <f t="shared" si="65"/>
        <v>1.4434359366982055</v>
      </c>
      <c r="W132" s="91">
        <f t="shared" si="65"/>
        <v>1.2686894262571622</v>
      </c>
      <c r="X132" s="42">
        <f t="shared" si="52"/>
        <v>-0.75119075473581676</v>
      </c>
      <c r="Y132" s="85">
        <v>7011529</v>
      </c>
      <c r="Z132" s="85">
        <v>8966677</v>
      </c>
      <c r="AA132" s="85">
        <v>10584968</v>
      </c>
      <c r="AB132" s="85">
        <v>14635193</v>
      </c>
      <c r="AC132" s="85">
        <v>18960108</v>
      </c>
      <c r="AD132" s="85">
        <v>18638784</v>
      </c>
      <c r="AE132" s="85">
        <v>15257030</v>
      </c>
      <c r="AF132" s="85">
        <v>15686076</v>
      </c>
      <c r="AG132" s="85">
        <v>14940808</v>
      </c>
      <c r="AH132" s="85">
        <v>15415473</v>
      </c>
      <c r="AI132" s="43">
        <v>13543834.885</v>
      </c>
      <c r="AJ132" s="91">
        <f t="shared" si="79"/>
        <v>5.0786103556967488</v>
      </c>
      <c r="AK132" s="91">
        <f t="shared" si="79"/>
        <v>5.7515006540571214</v>
      </c>
      <c r="AL132" s="91">
        <f t="shared" si="79"/>
        <v>6.2224761880665254</v>
      </c>
      <c r="AM132" s="91">
        <f t="shared" si="79"/>
        <v>7.3820730392497813</v>
      </c>
      <c r="AN132" s="91">
        <f t="shared" si="79"/>
        <v>8.9980309658353121</v>
      </c>
      <c r="AO132" s="91">
        <f t="shared" si="78"/>
        <v>8.6313995821250185</v>
      </c>
      <c r="AP132" s="91">
        <f t="shared" si="78"/>
        <v>8.6366557141497999</v>
      </c>
      <c r="AQ132" s="91">
        <f t="shared" si="78"/>
        <v>6.8204593814979466</v>
      </c>
      <c r="AR132" s="91">
        <f t="shared" si="78"/>
        <v>5.6836416843356297</v>
      </c>
      <c r="AS132" s="91">
        <f t="shared" si="78"/>
        <v>5.5537278873346132</v>
      </c>
      <c r="AT132" s="91">
        <f t="shared" si="78"/>
        <v>4.8292274994115765</v>
      </c>
      <c r="AU132" s="42">
        <f t="shared" si="54"/>
        <v>-0.24938285628517232</v>
      </c>
      <c r="AV132" s="91">
        <f t="shared" ref="AV132:AV146" si="80">Y132/B132*100</f>
        <v>27.61276893589536</v>
      </c>
      <c r="AW132" s="91">
        <f t="shared" ref="AW132:AW146" si="81">Z132/C132*100</f>
        <v>29.049876712573301</v>
      </c>
      <c r="AX132" s="91">
        <f t="shared" ref="AX132:AX146" si="82">AA132/D132*100</f>
        <v>30.174504089006877</v>
      </c>
      <c r="AY132" s="91">
        <f t="shared" ref="AY132:AY146" si="83">AB132/E132*100</f>
        <v>35.027944679218862</v>
      </c>
      <c r="AZ132" s="91">
        <f t="shared" ref="AZ132:AZ146" si="84">AC132/F132*100</f>
        <v>47.651160507747363</v>
      </c>
      <c r="BA132" s="91">
        <f t="shared" ref="BA132:BA146" si="85">AD132/G132*100</f>
        <v>45.479168449920998</v>
      </c>
      <c r="BB132" s="91">
        <f t="shared" ref="BB132:BB146" si="86">AE132/H132*100</f>
        <v>42.228243024845973</v>
      </c>
      <c r="BC132" s="91">
        <f t="shared" ref="BC132:BC146" si="87">AF132/I132*100</f>
        <v>41.520544536418058</v>
      </c>
      <c r="BD132" s="91">
        <f t="shared" ref="BD132:BD146" si="88">AG132/J132*100</f>
        <v>44.603731458621063</v>
      </c>
      <c r="BE132" s="91">
        <f t="shared" ref="BE132:BE146" si="89">AH132/K132*100</f>
        <v>46.93716890748361</v>
      </c>
      <c r="BF132" s="91">
        <f t="shared" ref="BF132:BF146" si="90">AI132/L132*100</f>
        <v>47.093667173793072</v>
      </c>
      <c r="BG132" s="91">
        <f t="shared" si="55"/>
        <v>19.480898237897712</v>
      </c>
    </row>
    <row r="133" spans="1:59" x14ac:dyDescent="0.2">
      <c r="A133" s="88" t="s">
        <v>227</v>
      </c>
      <c r="B133" s="85">
        <v>7582211</v>
      </c>
      <c r="C133" s="85">
        <v>9092725</v>
      </c>
      <c r="D133" s="85">
        <v>10533205</v>
      </c>
      <c r="E133" s="85">
        <v>10391472</v>
      </c>
      <c r="F133" s="85">
        <v>8071048</v>
      </c>
      <c r="G133" s="85">
        <v>6504950</v>
      </c>
      <c r="H133" s="85">
        <v>5025476</v>
      </c>
      <c r="I133" s="85">
        <v>6059456</v>
      </c>
      <c r="J133" s="85">
        <v>5974142</v>
      </c>
      <c r="K133" s="85">
        <v>6760757</v>
      </c>
      <c r="L133" s="43">
        <v>6841756.7259999998</v>
      </c>
      <c r="M133" s="91">
        <f t="shared" ref="M133:M145" si="91">B133/B$146*100</f>
        <v>0.60314078645704161</v>
      </c>
      <c r="N133" s="91">
        <f t="shared" si="57"/>
        <v>0.61867713074639652</v>
      </c>
      <c r="O133" s="91">
        <f t="shared" si="58"/>
        <v>0.62942881732487788</v>
      </c>
      <c r="P133" s="91">
        <f t="shared" si="59"/>
        <v>0.56050792084672607</v>
      </c>
      <c r="Q133" s="91">
        <f t="shared" si="60"/>
        <v>0.41242745886282467</v>
      </c>
      <c r="R133" s="91">
        <f t="shared" si="61"/>
        <v>0.30922343183346013</v>
      </c>
      <c r="S133" s="91">
        <f t="shared" si="62"/>
        <v>0.32222339360793434</v>
      </c>
      <c r="T133" s="91">
        <f t="shared" si="63"/>
        <v>0.31660971981895525</v>
      </c>
      <c r="U133" s="91">
        <f t="shared" si="64"/>
        <v>0.27056128424459686</v>
      </c>
      <c r="V133" s="91">
        <f t="shared" si="65"/>
        <v>0.2971343602626364</v>
      </c>
      <c r="W133" s="91">
        <f t="shared" si="65"/>
        <v>0.30181707625064857</v>
      </c>
      <c r="X133" s="42">
        <f t="shared" ref="X133:X196" si="92">W133-M133</f>
        <v>-0.30132371020639304</v>
      </c>
      <c r="Y133" s="85">
        <v>586848</v>
      </c>
      <c r="Z133" s="85">
        <v>719139</v>
      </c>
      <c r="AA133" s="85">
        <v>708100</v>
      </c>
      <c r="AB133" s="85">
        <v>735276</v>
      </c>
      <c r="AC133" s="85">
        <v>757968</v>
      </c>
      <c r="AD133" s="85">
        <v>645242</v>
      </c>
      <c r="AE133" s="85">
        <v>513759</v>
      </c>
      <c r="AF133" s="85">
        <v>604464</v>
      </c>
      <c r="AG133" s="85">
        <v>627255</v>
      </c>
      <c r="AH133" s="85">
        <v>817567</v>
      </c>
      <c r="AI133" s="43">
        <v>980209.1</v>
      </c>
      <c r="AJ133" s="91">
        <f t="shared" si="79"/>
        <v>0.42506738972625313</v>
      </c>
      <c r="AK133" s="91">
        <f t="shared" si="79"/>
        <v>0.46127773185740761</v>
      </c>
      <c r="AL133" s="91">
        <f t="shared" si="79"/>
        <v>0.41626345859240266</v>
      </c>
      <c r="AM133" s="91">
        <f t="shared" si="79"/>
        <v>0.37087731852989037</v>
      </c>
      <c r="AN133" s="91">
        <f t="shared" si="79"/>
        <v>0.35971417120157012</v>
      </c>
      <c r="AO133" s="91">
        <f t="shared" si="78"/>
        <v>0.29880390958817438</v>
      </c>
      <c r="AP133" s="91">
        <f t="shared" si="78"/>
        <v>0.29082721886539431</v>
      </c>
      <c r="AQ133" s="91">
        <f t="shared" si="78"/>
        <v>0.26282686374704389</v>
      </c>
      <c r="AR133" s="91">
        <f t="shared" si="78"/>
        <v>0.23861444874386611</v>
      </c>
      <c r="AS133" s="91">
        <f t="shared" si="78"/>
        <v>0.29454462069795057</v>
      </c>
      <c r="AT133" s="91">
        <f t="shared" si="78"/>
        <v>0.34950608753626072</v>
      </c>
      <c r="AU133" s="42">
        <f t="shared" ref="AU133:AU196" si="93">AT133-AJ133</f>
        <v>-7.5561302189992408E-2</v>
      </c>
      <c r="AV133" s="91">
        <f t="shared" si="80"/>
        <v>7.7398004355194017</v>
      </c>
      <c r="AW133" s="91">
        <f t="shared" si="81"/>
        <v>7.9089491873998163</v>
      </c>
      <c r="AX133" s="91">
        <f t="shared" si="82"/>
        <v>6.722550258919294</v>
      </c>
      <c r="AY133" s="91">
        <f t="shared" si="83"/>
        <v>7.0757636646665647</v>
      </c>
      <c r="AZ133" s="91">
        <f t="shared" si="84"/>
        <v>9.3911967813845241</v>
      </c>
      <c r="BA133" s="91">
        <f t="shared" si="85"/>
        <v>9.9192461125758076</v>
      </c>
      <c r="BB133" s="91">
        <f t="shared" si="86"/>
        <v>10.223091305181837</v>
      </c>
      <c r="BC133" s="91">
        <f t="shared" si="87"/>
        <v>9.9755489601706824</v>
      </c>
      <c r="BD133" s="91">
        <f t="shared" si="88"/>
        <v>10.499499342332339</v>
      </c>
      <c r="BE133" s="91">
        <f t="shared" si="89"/>
        <v>12.092832207990909</v>
      </c>
      <c r="BF133" s="91">
        <f t="shared" si="90"/>
        <v>14.326862811052834</v>
      </c>
      <c r="BG133" s="91">
        <f t="shared" ref="BG133:BG196" si="94">BF133-AV133</f>
        <v>6.5870623755334323</v>
      </c>
    </row>
    <row r="134" spans="1:59" x14ac:dyDescent="0.2">
      <c r="A134" s="88" t="s">
        <v>228</v>
      </c>
      <c r="B134" s="85">
        <v>1449002</v>
      </c>
      <c r="C134" s="85">
        <v>1508055</v>
      </c>
      <c r="D134" s="85">
        <v>1547261</v>
      </c>
      <c r="E134" s="85">
        <v>1279582</v>
      </c>
      <c r="F134" s="85">
        <v>3332211</v>
      </c>
      <c r="G134" s="85">
        <v>3113524</v>
      </c>
      <c r="H134" s="85">
        <v>2454896</v>
      </c>
      <c r="I134" s="85">
        <v>2587281</v>
      </c>
      <c r="J134" s="85">
        <v>3006243</v>
      </c>
      <c r="K134" s="85">
        <v>906617</v>
      </c>
      <c r="L134" s="43">
        <v>842135.41700000002</v>
      </c>
      <c r="M134" s="91">
        <f t="shared" si="91"/>
        <v>0.11526350372705615</v>
      </c>
      <c r="N134" s="91">
        <f t="shared" si="57"/>
        <v>0.10260940921536249</v>
      </c>
      <c r="O134" s="91">
        <f t="shared" si="58"/>
        <v>9.2459100655774562E-2</v>
      </c>
      <c r="P134" s="91">
        <f t="shared" si="59"/>
        <v>6.9019658271022175E-2</v>
      </c>
      <c r="Q134" s="91">
        <f t="shared" si="60"/>
        <v>0.17027470473781742</v>
      </c>
      <c r="R134" s="91">
        <f t="shared" si="61"/>
        <v>0.14800645298977577</v>
      </c>
      <c r="S134" s="91">
        <f t="shared" si="62"/>
        <v>0.15740298432915481</v>
      </c>
      <c r="T134" s="91">
        <f t="shared" si="63"/>
        <v>0.13518677460532866</v>
      </c>
      <c r="U134" s="91">
        <f t="shared" si="64"/>
        <v>0.13614891759039699</v>
      </c>
      <c r="V134" s="91">
        <f t="shared" si="65"/>
        <v>3.9845695134173673E-2</v>
      </c>
      <c r="W134" s="91">
        <f t="shared" si="65"/>
        <v>3.7149939634679247E-2</v>
      </c>
      <c r="X134" s="42">
        <f t="shared" si="92"/>
        <v>-7.8113564092376908E-2</v>
      </c>
      <c r="Y134" s="85">
        <v>159042</v>
      </c>
      <c r="Z134" s="85">
        <v>240310</v>
      </c>
      <c r="AA134" s="85">
        <v>215043</v>
      </c>
      <c r="AB134" s="85">
        <v>231074</v>
      </c>
      <c r="AC134" s="85">
        <v>231079</v>
      </c>
      <c r="AD134" s="85">
        <v>226490</v>
      </c>
      <c r="AE134" s="85">
        <v>170041</v>
      </c>
      <c r="AF134" s="85">
        <v>240546</v>
      </c>
      <c r="AG134" s="85">
        <v>293173</v>
      </c>
      <c r="AH134" s="85">
        <v>266601</v>
      </c>
      <c r="AI134" s="43">
        <v>274638.31900000002</v>
      </c>
      <c r="AJ134" s="91">
        <f t="shared" si="79"/>
        <v>0.11519774762262587</v>
      </c>
      <c r="AK134" s="91">
        <f t="shared" si="79"/>
        <v>0.15414217799709601</v>
      </c>
      <c r="AL134" s="91">
        <f t="shared" si="79"/>
        <v>0.12641511499235425</v>
      </c>
      <c r="AM134" s="91">
        <f t="shared" si="79"/>
        <v>0.11655501539826663</v>
      </c>
      <c r="AN134" s="91">
        <f t="shared" si="79"/>
        <v>0.10966477604211211</v>
      </c>
      <c r="AO134" s="91">
        <f t="shared" si="78"/>
        <v>0.10488483000583597</v>
      </c>
      <c r="AP134" s="91">
        <f t="shared" si="78"/>
        <v>9.6256320810127916E-2</v>
      </c>
      <c r="AQ134" s="91">
        <f t="shared" si="78"/>
        <v>0.10459175528550321</v>
      </c>
      <c r="AR134" s="91">
        <f t="shared" si="78"/>
        <v>0.11152611582464145</v>
      </c>
      <c r="AS134" s="91">
        <f t="shared" si="78"/>
        <v>9.6048263228205547E-2</v>
      </c>
      <c r="AT134" s="91">
        <f t="shared" si="78"/>
        <v>9.792580415875092E-2</v>
      </c>
      <c r="AU134" s="42">
        <f t="shared" si="93"/>
        <v>-1.727194346387495E-2</v>
      </c>
      <c r="AV134" s="91">
        <f t="shared" si="80"/>
        <v>10.97596828713832</v>
      </c>
      <c r="AW134" s="91">
        <f t="shared" si="81"/>
        <v>15.935095205413596</v>
      </c>
      <c r="AX134" s="91">
        <f t="shared" si="82"/>
        <v>13.898301579371546</v>
      </c>
      <c r="AY134" s="91">
        <f t="shared" si="83"/>
        <v>18.05855349637616</v>
      </c>
      <c r="AZ134" s="91">
        <f t="shared" si="84"/>
        <v>6.9347049151449287</v>
      </c>
      <c r="BA134" s="91">
        <f t="shared" si="85"/>
        <v>7.2743939022149817</v>
      </c>
      <c r="BB134" s="91">
        <f t="shared" si="86"/>
        <v>6.9266070741897012</v>
      </c>
      <c r="BC134" s="91">
        <f t="shared" si="87"/>
        <v>9.2972506658534577</v>
      </c>
      <c r="BD134" s="91">
        <f t="shared" si="88"/>
        <v>9.7521391318000568</v>
      </c>
      <c r="BE134" s="91">
        <f t="shared" si="89"/>
        <v>29.406132909486587</v>
      </c>
      <c r="BF134" s="91">
        <f t="shared" si="90"/>
        <v>32.612132616196568</v>
      </c>
      <c r="BG134" s="91">
        <f t="shared" si="94"/>
        <v>21.636164329058246</v>
      </c>
    </row>
    <row r="135" spans="1:59" x14ac:dyDescent="0.2">
      <c r="A135" s="88" t="s">
        <v>229</v>
      </c>
      <c r="B135" s="85">
        <v>241451</v>
      </c>
      <c r="C135" s="85">
        <v>261667</v>
      </c>
      <c r="D135" s="85">
        <v>263159</v>
      </c>
      <c r="E135" s="85">
        <v>339767</v>
      </c>
      <c r="F135" s="85">
        <v>341436</v>
      </c>
      <c r="G135" s="85">
        <v>1258393</v>
      </c>
      <c r="H135" s="85">
        <v>1778254</v>
      </c>
      <c r="I135" s="85">
        <v>1717110</v>
      </c>
      <c r="J135" s="85">
        <v>2537904</v>
      </c>
      <c r="K135" s="85">
        <v>1932976</v>
      </c>
      <c r="L135" s="43">
        <v>2623277.179</v>
      </c>
      <c r="M135" s="91">
        <f t="shared" si="91"/>
        <v>1.9206659644639162E-2</v>
      </c>
      <c r="N135" s="91">
        <f t="shared" si="57"/>
        <v>1.7804056404545101E-2</v>
      </c>
      <c r="O135" s="91">
        <f t="shared" si="58"/>
        <v>1.5725494580082464E-2</v>
      </c>
      <c r="P135" s="91">
        <f t="shared" si="59"/>
        <v>1.8326767828689677E-2</v>
      </c>
      <c r="Q135" s="91">
        <f t="shared" si="60"/>
        <v>1.7447248714700669E-2</v>
      </c>
      <c r="R135" s="91">
        <f t="shared" si="61"/>
        <v>5.9819768338757927E-2</v>
      </c>
      <c r="S135" s="91">
        <f t="shared" si="62"/>
        <v>0.11401806288138351</v>
      </c>
      <c r="T135" s="91">
        <f t="shared" si="63"/>
        <v>8.9719888385743921E-2</v>
      </c>
      <c r="U135" s="91">
        <f t="shared" si="64"/>
        <v>0.11493844062118029</v>
      </c>
      <c r="V135" s="91">
        <f t="shared" si="65"/>
        <v>8.4954035053031757E-2</v>
      </c>
      <c r="W135" s="91">
        <f t="shared" si="65"/>
        <v>0.11572318047381408</v>
      </c>
      <c r="X135" s="42">
        <f t="shared" si="92"/>
        <v>9.6516520829174918E-2</v>
      </c>
      <c r="Y135" s="85">
        <v>2135</v>
      </c>
      <c r="Z135" s="85">
        <v>1346</v>
      </c>
      <c r="AA135" s="85">
        <v>5422</v>
      </c>
      <c r="AB135" s="85">
        <v>16079</v>
      </c>
      <c r="AC135" s="85">
        <v>11511</v>
      </c>
      <c r="AD135" s="85">
        <v>21110</v>
      </c>
      <c r="AE135" s="85">
        <v>14562</v>
      </c>
      <c r="AF135" s="85">
        <v>5837</v>
      </c>
      <c r="AG135" s="85">
        <v>46496</v>
      </c>
      <c r="AH135" s="85">
        <v>12074</v>
      </c>
      <c r="AI135" s="43">
        <v>16588.666000000001</v>
      </c>
      <c r="AJ135" s="91">
        <f t="shared" si="79"/>
        <v>1.5464291896122172E-3</v>
      </c>
      <c r="AK135" s="91">
        <f t="shared" si="79"/>
        <v>8.633655344517133E-4</v>
      </c>
      <c r="AL135" s="91">
        <f t="shared" si="79"/>
        <v>3.1873753318570918E-3</v>
      </c>
      <c r="AM135" s="91">
        <f t="shared" si="79"/>
        <v>8.1103373490255468E-3</v>
      </c>
      <c r="AN135" s="91">
        <f t="shared" si="79"/>
        <v>5.4628557204278727E-3</v>
      </c>
      <c r="AO135" s="91">
        <f t="shared" si="78"/>
        <v>9.7757903723042841E-3</v>
      </c>
      <c r="AP135" s="91">
        <f t="shared" si="78"/>
        <v>8.2432151283342425E-3</v>
      </c>
      <c r="AQ135" s="91">
        <f t="shared" si="78"/>
        <v>2.5379847330717713E-3</v>
      </c>
      <c r="AR135" s="91">
        <f t="shared" si="78"/>
        <v>1.7687571097551712E-2</v>
      </c>
      <c r="AS135" s="91">
        <f t="shared" si="78"/>
        <v>4.3498964003036511E-3</v>
      </c>
      <c r="AT135" s="91">
        <f t="shared" si="78"/>
        <v>5.9149009646062177E-3</v>
      </c>
      <c r="AU135" s="42">
        <f t="shared" si="93"/>
        <v>4.368471774994E-3</v>
      </c>
      <c r="AV135" s="91">
        <f t="shared" si="80"/>
        <v>0.88423738149769515</v>
      </c>
      <c r="AW135" s="91">
        <f t="shared" si="81"/>
        <v>0.51439424917930043</v>
      </c>
      <c r="AX135" s="91">
        <f t="shared" si="82"/>
        <v>2.0603513465243446</v>
      </c>
      <c r="AY135" s="91">
        <f t="shared" si="83"/>
        <v>4.732360706013238</v>
      </c>
      <c r="AZ135" s="91">
        <f t="shared" si="84"/>
        <v>3.3713492426106209</v>
      </c>
      <c r="BA135" s="91">
        <f t="shared" si="85"/>
        <v>1.6775363499320164</v>
      </c>
      <c r="BB135" s="91">
        <f t="shared" si="86"/>
        <v>0.81889313900039029</v>
      </c>
      <c r="BC135" s="91">
        <f t="shared" si="87"/>
        <v>0.33993162930738274</v>
      </c>
      <c r="BD135" s="91">
        <f t="shared" si="88"/>
        <v>1.8320629937144981</v>
      </c>
      <c r="BE135" s="91">
        <f t="shared" si="89"/>
        <v>0.62463269073180416</v>
      </c>
      <c r="BF135" s="91">
        <f t="shared" si="90"/>
        <v>0.63236420965334839</v>
      </c>
      <c r="BG135" s="91">
        <f t="shared" si="94"/>
        <v>-0.25187317184434677</v>
      </c>
    </row>
    <row r="136" spans="1:59" x14ac:dyDescent="0.2">
      <c r="A136" s="88" t="s">
        <v>230</v>
      </c>
      <c r="B136" s="85">
        <v>9767861</v>
      </c>
      <c r="C136" s="85">
        <v>10886653</v>
      </c>
      <c r="D136" s="85">
        <v>11924446</v>
      </c>
      <c r="E136" s="85">
        <v>13202408</v>
      </c>
      <c r="F136" s="85">
        <v>13545787</v>
      </c>
      <c r="G136" s="85">
        <v>11357507</v>
      </c>
      <c r="H136" s="85">
        <v>8622431</v>
      </c>
      <c r="I136" s="85">
        <v>10422511</v>
      </c>
      <c r="J136" s="85">
        <v>12338842</v>
      </c>
      <c r="K136" s="85">
        <v>12090737</v>
      </c>
      <c r="L136" s="43">
        <v>12948745.577</v>
      </c>
      <c r="M136" s="91">
        <f t="shared" si="91"/>
        <v>0.77700229729073278</v>
      </c>
      <c r="N136" s="91">
        <f t="shared" si="57"/>
        <v>0.74073759422743457</v>
      </c>
      <c r="O136" s="91">
        <f t="shared" si="58"/>
        <v>0.71256468881355395</v>
      </c>
      <c r="P136" s="91">
        <f t="shared" si="59"/>
        <v>0.7121276233290319</v>
      </c>
      <c r="Q136" s="91">
        <f t="shared" si="60"/>
        <v>0.6921845230888336</v>
      </c>
      <c r="R136" s="91">
        <f t="shared" si="61"/>
        <v>0.5398976612598938</v>
      </c>
      <c r="S136" s="91">
        <f t="shared" si="62"/>
        <v>0.55285289950051597</v>
      </c>
      <c r="T136" s="91">
        <f t="shared" si="63"/>
        <v>0.54458160724658766</v>
      </c>
      <c r="U136" s="91">
        <f t="shared" si="64"/>
        <v>0.55881044300774407</v>
      </c>
      <c r="V136" s="91">
        <f t="shared" si="65"/>
        <v>0.53138626393446575</v>
      </c>
      <c r="W136" s="91">
        <f t="shared" si="65"/>
        <v>0.57122062179029565</v>
      </c>
      <c r="X136" s="42">
        <f t="shared" si="92"/>
        <v>-0.20578167550043713</v>
      </c>
      <c r="Y136" s="85">
        <v>155177</v>
      </c>
      <c r="Z136" s="85">
        <v>306166</v>
      </c>
      <c r="AA136" s="85">
        <v>449755</v>
      </c>
      <c r="AB136" s="85">
        <v>405664</v>
      </c>
      <c r="AC136" s="85">
        <v>391028</v>
      </c>
      <c r="AD136" s="85">
        <v>275829</v>
      </c>
      <c r="AE136" s="85">
        <v>266033</v>
      </c>
      <c r="AF136" s="85">
        <v>282494</v>
      </c>
      <c r="AG136" s="85">
        <v>290678</v>
      </c>
      <c r="AH136" s="85">
        <v>277408</v>
      </c>
      <c r="AI136" s="43">
        <v>293244.21899999998</v>
      </c>
      <c r="AJ136" s="91">
        <f t="shared" si="79"/>
        <v>0.11239823997960423</v>
      </c>
      <c r="AK136" s="91">
        <f t="shared" si="79"/>
        <v>0.19638422899029961</v>
      </c>
      <c r="AL136" s="91">
        <f t="shared" si="79"/>
        <v>0.26439284256351647</v>
      </c>
      <c r="AM136" s="91">
        <f t="shared" si="79"/>
        <v>0.20461918591672981</v>
      </c>
      <c r="AN136" s="91">
        <f t="shared" si="79"/>
        <v>0.1855728908563522</v>
      </c>
      <c r="AO136" s="91">
        <f t="shared" si="78"/>
        <v>0.12773313513037984</v>
      </c>
      <c r="AP136" s="91">
        <f t="shared" si="78"/>
        <v>0.15059519641780961</v>
      </c>
      <c r="AQ136" s="91">
        <f t="shared" si="78"/>
        <v>0.12283115627623384</v>
      </c>
      <c r="AR136" s="91">
        <f t="shared" si="78"/>
        <v>0.11057699138622971</v>
      </c>
      <c r="AS136" s="91">
        <f t="shared" si="78"/>
        <v>9.994169791414903E-2</v>
      </c>
      <c r="AT136" s="91">
        <f t="shared" si="78"/>
        <v>0.10455997569836518</v>
      </c>
      <c r="AU136" s="42">
        <f t="shared" si="93"/>
        <v>-7.8382642812390435E-3</v>
      </c>
      <c r="AV136" s="91">
        <f t="shared" si="80"/>
        <v>1.5886487328187819</v>
      </c>
      <c r="AW136" s="91">
        <f t="shared" si="81"/>
        <v>2.8123060411680245</v>
      </c>
      <c r="AX136" s="91">
        <f t="shared" si="82"/>
        <v>3.7717056205378428</v>
      </c>
      <c r="AY136" s="91">
        <f t="shared" si="83"/>
        <v>3.0726515950726565</v>
      </c>
      <c r="AZ136" s="91">
        <f t="shared" si="84"/>
        <v>2.8867130422174805</v>
      </c>
      <c r="BA136" s="91">
        <f t="shared" si="85"/>
        <v>2.4286051507606379</v>
      </c>
      <c r="BB136" s="91">
        <f t="shared" si="86"/>
        <v>3.0853595697083573</v>
      </c>
      <c r="BC136" s="91">
        <f t="shared" si="87"/>
        <v>2.710421701641764</v>
      </c>
      <c r="BD136" s="91">
        <f t="shared" si="88"/>
        <v>2.3557964353543062</v>
      </c>
      <c r="BE136" s="91">
        <f t="shared" si="89"/>
        <v>2.2943845358641082</v>
      </c>
      <c r="BF136" s="91">
        <f t="shared" si="90"/>
        <v>2.2646534929288462</v>
      </c>
      <c r="BG136" s="91">
        <f t="shared" si="94"/>
        <v>0.67600476011006427</v>
      </c>
    </row>
    <row r="137" spans="1:59" x14ac:dyDescent="0.2">
      <c r="A137" s="88" t="s">
        <v>231</v>
      </c>
      <c r="B137" s="85">
        <v>6193765</v>
      </c>
      <c r="C137" s="85">
        <v>7135510</v>
      </c>
      <c r="D137" s="85">
        <v>7401285</v>
      </c>
      <c r="E137" s="85">
        <v>8673540</v>
      </c>
      <c r="F137" s="85">
        <v>10860462</v>
      </c>
      <c r="G137" s="85">
        <v>9466276</v>
      </c>
      <c r="H137" s="85">
        <v>6547502</v>
      </c>
      <c r="I137" s="85">
        <v>8069678</v>
      </c>
      <c r="J137" s="85">
        <v>8798328</v>
      </c>
      <c r="K137" s="85">
        <v>9799305</v>
      </c>
      <c r="L137" s="43">
        <v>11011904.651000001</v>
      </c>
      <c r="M137" s="91">
        <f t="shared" si="91"/>
        <v>0.49269432006443747</v>
      </c>
      <c r="N137" s="91">
        <f t="shared" si="57"/>
        <v>0.4855064739351756</v>
      </c>
      <c r="O137" s="91">
        <f t="shared" si="58"/>
        <v>0.44227583762343547</v>
      </c>
      <c r="P137" s="91">
        <f t="shared" si="59"/>
        <v>0.46784400437020973</v>
      </c>
      <c r="Q137" s="91">
        <f t="shared" si="60"/>
        <v>0.55496544497520894</v>
      </c>
      <c r="R137" s="91">
        <f t="shared" si="61"/>
        <v>0.44999490409652942</v>
      </c>
      <c r="S137" s="91">
        <f t="shared" si="62"/>
        <v>0.41981263348879533</v>
      </c>
      <c r="T137" s="91">
        <f t="shared" si="63"/>
        <v>0.42164486227958203</v>
      </c>
      <c r="U137" s="91">
        <f t="shared" si="64"/>
        <v>0.39846507212001242</v>
      </c>
      <c r="V137" s="91">
        <f t="shared" si="65"/>
        <v>0.43067813592375137</v>
      </c>
      <c r="W137" s="91">
        <f t="shared" si="65"/>
        <v>0.48577887212585158</v>
      </c>
      <c r="X137" s="42">
        <f t="shared" si="92"/>
        <v>-6.9154479385858947E-3</v>
      </c>
      <c r="Y137" s="85">
        <v>115162</v>
      </c>
      <c r="Z137" s="85">
        <v>135095</v>
      </c>
      <c r="AA137" s="85">
        <v>126370</v>
      </c>
      <c r="AB137" s="85">
        <v>138922</v>
      </c>
      <c r="AC137" s="85">
        <v>103707</v>
      </c>
      <c r="AD137" s="85">
        <v>93567</v>
      </c>
      <c r="AE137" s="85">
        <v>67908</v>
      </c>
      <c r="AF137" s="85">
        <v>125355</v>
      </c>
      <c r="AG137" s="85">
        <v>140948</v>
      </c>
      <c r="AH137" s="85">
        <v>169310</v>
      </c>
      <c r="AI137" s="43">
        <v>168789.9</v>
      </c>
      <c r="AJ137" s="91">
        <f t="shared" si="79"/>
        <v>8.3414462919963545E-2</v>
      </c>
      <c r="AK137" s="91">
        <f t="shared" si="79"/>
        <v>8.6654061572625701E-2</v>
      </c>
      <c r="AL137" s="91">
        <f t="shared" si="79"/>
        <v>7.4287831185315512E-2</v>
      </c>
      <c r="AM137" s="91">
        <f t="shared" si="79"/>
        <v>7.0073032228454929E-2</v>
      </c>
      <c r="AN137" s="91">
        <f t="shared" si="79"/>
        <v>4.9216955798663309E-2</v>
      </c>
      <c r="AO137" s="91">
        <f t="shared" si="78"/>
        <v>4.3329766829246566E-2</v>
      </c>
      <c r="AP137" s="91">
        <f t="shared" si="78"/>
        <v>3.8441165563447441E-2</v>
      </c>
      <c r="AQ137" s="91">
        <f t="shared" si="78"/>
        <v>5.4505580985816662E-2</v>
      </c>
      <c r="AR137" s="91">
        <f t="shared" si="78"/>
        <v>5.3618112763629537E-2</v>
      </c>
      <c r="AS137" s="91">
        <f t="shared" si="78"/>
        <v>6.0997263503015667E-2</v>
      </c>
      <c r="AT137" s="91">
        <f t="shared" si="78"/>
        <v>6.018419698882279E-2</v>
      </c>
      <c r="AU137" s="42">
        <f t="shared" si="93"/>
        <v>-2.3230265931140755E-2</v>
      </c>
      <c r="AV137" s="91">
        <f t="shared" si="80"/>
        <v>1.8593214305030945</v>
      </c>
      <c r="AW137" s="91">
        <f t="shared" si="81"/>
        <v>1.8932774251595192</v>
      </c>
      <c r="AX137" s="91">
        <f t="shared" si="82"/>
        <v>1.7074062139209609</v>
      </c>
      <c r="AY137" s="91">
        <f t="shared" si="83"/>
        <v>1.6016759016503064</v>
      </c>
      <c r="AZ137" s="91">
        <f t="shared" si="84"/>
        <v>0.95490412838790828</v>
      </c>
      <c r="BA137" s="91">
        <f t="shared" si="85"/>
        <v>0.98842459273319316</v>
      </c>
      <c r="BB137" s="91">
        <f t="shared" si="86"/>
        <v>1.0371589042660849</v>
      </c>
      <c r="BC137" s="91">
        <f t="shared" si="87"/>
        <v>1.5534077072220229</v>
      </c>
      <c r="BD137" s="91">
        <f t="shared" si="88"/>
        <v>1.6019861955589743</v>
      </c>
      <c r="BE137" s="91">
        <f t="shared" si="89"/>
        <v>1.727775592248634</v>
      </c>
      <c r="BF137" s="91">
        <f t="shared" si="90"/>
        <v>1.5327947830048823</v>
      </c>
      <c r="BG137" s="91">
        <f t="shared" si="94"/>
        <v>-0.32652664749821225</v>
      </c>
    </row>
    <row r="138" spans="1:59" x14ac:dyDescent="0.2">
      <c r="A138" s="88" t="s">
        <v>232</v>
      </c>
      <c r="B138" s="85">
        <v>1249056</v>
      </c>
      <c r="C138" s="85">
        <v>1377598</v>
      </c>
      <c r="D138" s="85">
        <v>1382927</v>
      </c>
      <c r="E138" s="85">
        <v>1456999</v>
      </c>
      <c r="F138" s="85">
        <v>1548761</v>
      </c>
      <c r="G138" s="85">
        <v>1470219</v>
      </c>
      <c r="H138" s="85">
        <v>1350242</v>
      </c>
      <c r="I138" s="85">
        <v>1483246</v>
      </c>
      <c r="J138" s="85">
        <v>1547076</v>
      </c>
      <c r="K138" s="85">
        <v>1620923</v>
      </c>
      <c r="L138" s="43">
        <v>1677191.301</v>
      </c>
      <c r="M138" s="91">
        <f t="shared" si="91"/>
        <v>9.935843491679229E-2</v>
      </c>
      <c r="N138" s="91">
        <f t="shared" si="57"/>
        <v>9.3732998409384899E-2</v>
      </c>
      <c r="O138" s="91">
        <f t="shared" si="58"/>
        <v>8.2639054879938389E-2</v>
      </c>
      <c r="P138" s="91">
        <f t="shared" si="59"/>
        <v>7.8589393318459502E-2</v>
      </c>
      <c r="Q138" s="91">
        <f t="shared" si="60"/>
        <v>7.9141093401482329E-2</v>
      </c>
      <c r="R138" s="91">
        <f t="shared" si="61"/>
        <v>6.9889263518821479E-2</v>
      </c>
      <c r="S138" s="91">
        <f t="shared" si="62"/>
        <v>8.6574795985885619E-2</v>
      </c>
      <c r="T138" s="91">
        <f t="shared" si="63"/>
        <v>7.7500373050416765E-2</v>
      </c>
      <c r="U138" s="91">
        <f t="shared" si="64"/>
        <v>7.0065102132489301E-2</v>
      </c>
      <c r="V138" s="91">
        <f t="shared" si="65"/>
        <v>7.1239347700263939E-2</v>
      </c>
      <c r="W138" s="91">
        <f t="shared" si="65"/>
        <v>7.398757293681088E-2</v>
      </c>
      <c r="X138" s="42">
        <f t="shared" si="92"/>
        <v>-2.537086197998141E-2</v>
      </c>
      <c r="Y138" s="85">
        <v>36767</v>
      </c>
      <c r="Z138" s="85">
        <v>35186</v>
      </c>
      <c r="AA138" s="85">
        <v>39223</v>
      </c>
      <c r="AB138" s="85">
        <v>41868</v>
      </c>
      <c r="AC138" s="85">
        <v>45471</v>
      </c>
      <c r="AD138" s="85">
        <v>45280</v>
      </c>
      <c r="AE138" s="85">
        <v>39175</v>
      </c>
      <c r="AF138" s="85">
        <v>42049</v>
      </c>
      <c r="AG138" s="85">
        <v>41996</v>
      </c>
      <c r="AH138" s="85">
        <v>44292</v>
      </c>
      <c r="AI138" s="43">
        <v>47331.839</v>
      </c>
      <c r="AJ138" s="91">
        <f t="shared" si="79"/>
        <v>2.6631176587574891E-2</v>
      </c>
      <c r="AK138" s="91">
        <f t="shared" si="79"/>
        <v>2.2569375702242187E-2</v>
      </c>
      <c r="AL138" s="91">
        <f t="shared" si="79"/>
        <v>2.3057621291300394E-2</v>
      </c>
      <c r="AM138" s="91">
        <f t="shared" si="79"/>
        <v>2.1118452896884229E-2</v>
      </c>
      <c r="AN138" s="91">
        <f t="shared" si="79"/>
        <v>2.1579490267012058E-2</v>
      </c>
      <c r="AO138" s="91">
        <f t="shared" si="78"/>
        <v>2.0968630414871531E-2</v>
      </c>
      <c r="AP138" s="91">
        <f t="shared" si="78"/>
        <v>2.2176071463569147E-2</v>
      </c>
      <c r="AQ138" s="91">
        <f t="shared" si="78"/>
        <v>1.8283316779327551E-2</v>
      </c>
      <c r="AR138" s="91">
        <f t="shared" si="78"/>
        <v>1.5975723413041591E-2</v>
      </c>
      <c r="AS138" s="91">
        <f t="shared" si="78"/>
        <v>1.5957065708319472E-2</v>
      </c>
      <c r="AT138" s="91">
        <f t="shared" si="78"/>
        <v>1.6876772379267036E-2</v>
      </c>
      <c r="AU138" s="42">
        <f t="shared" si="93"/>
        <v>-9.7544042083078548E-3</v>
      </c>
      <c r="AV138" s="91">
        <f t="shared" si="80"/>
        <v>2.943582993876976</v>
      </c>
      <c r="AW138" s="91">
        <f t="shared" si="81"/>
        <v>2.5541558567884102</v>
      </c>
      <c r="AX138" s="91">
        <f t="shared" si="82"/>
        <v>2.836230690412437</v>
      </c>
      <c r="AY138" s="91">
        <f t="shared" si="83"/>
        <v>2.8735778130252663</v>
      </c>
      <c r="AZ138" s="91">
        <f t="shared" si="84"/>
        <v>2.9359597768797121</v>
      </c>
      <c r="BA138" s="91">
        <f t="shared" si="85"/>
        <v>3.0798132795182216</v>
      </c>
      <c r="BB138" s="91">
        <f t="shared" si="86"/>
        <v>2.9013317612694616</v>
      </c>
      <c r="BC138" s="91">
        <f t="shared" si="87"/>
        <v>2.8349309554854689</v>
      </c>
      <c r="BD138" s="91">
        <f t="shared" si="88"/>
        <v>2.7145402035840513</v>
      </c>
      <c r="BE138" s="91">
        <f t="shared" si="89"/>
        <v>2.7325172139577263</v>
      </c>
      <c r="BF138" s="91">
        <f t="shared" si="90"/>
        <v>2.8220894642000052</v>
      </c>
      <c r="BG138" s="91">
        <f t="shared" si="94"/>
        <v>-0.1214935296769708</v>
      </c>
    </row>
    <row r="139" spans="1:59" x14ac:dyDescent="0.2">
      <c r="A139" s="88" t="s">
        <v>233</v>
      </c>
      <c r="B139" s="85">
        <v>12936132</v>
      </c>
      <c r="C139" s="85">
        <v>14666315</v>
      </c>
      <c r="D139" s="85">
        <v>16244147</v>
      </c>
      <c r="E139" s="85">
        <v>17291363</v>
      </c>
      <c r="F139" s="85">
        <v>18942890</v>
      </c>
      <c r="G139" s="85">
        <v>19743929</v>
      </c>
      <c r="H139" s="85">
        <v>12736481</v>
      </c>
      <c r="I139" s="85">
        <v>18598814</v>
      </c>
      <c r="J139" s="85">
        <v>22298831</v>
      </c>
      <c r="K139" s="85">
        <v>20195754</v>
      </c>
      <c r="L139" s="43">
        <v>23401040.311000001</v>
      </c>
      <c r="M139" s="91">
        <f t="shared" si="91"/>
        <v>1.0290281856033949</v>
      </c>
      <c r="N139" s="91">
        <f t="shared" si="57"/>
        <v>0.99790917275325453</v>
      </c>
      <c r="O139" s="91">
        <f t="shared" si="58"/>
        <v>0.97069545638402199</v>
      </c>
      <c r="P139" s="91">
        <f t="shared" si="59"/>
        <v>0.93268267707751185</v>
      </c>
      <c r="Q139" s="91">
        <f t="shared" si="60"/>
        <v>0.96797441747565027</v>
      </c>
      <c r="R139" s="91">
        <f t="shared" si="61"/>
        <v>0.93855994023876821</v>
      </c>
      <c r="S139" s="91">
        <f t="shared" si="62"/>
        <v>0.8166374947254702</v>
      </c>
      <c r="T139" s="91">
        <f t="shared" si="63"/>
        <v>0.97179768109626719</v>
      </c>
      <c r="U139" s="91">
        <f t="shared" si="64"/>
        <v>1.0098856626630615</v>
      </c>
      <c r="V139" s="91">
        <f t="shared" si="65"/>
        <v>0.88760067028168277</v>
      </c>
      <c r="W139" s="91">
        <f t="shared" si="65"/>
        <v>1.0323128767571423</v>
      </c>
      <c r="X139" s="42">
        <f t="shared" si="92"/>
        <v>3.2846911537474099E-3</v>
      </c>
      <c r="Y139" s="85">
        <v>4731</v>
      </c>
      <c r="Z139" s="85">
        <v>2144</v>
      </c>
      <c r="AA139" s="85">
        <v>70328</v>
      </c>
      <c r="AB139" s="85">
        <v>62038</v>
      </c>
      <c r="AC139" s="85">
        <v>61389</v>
      </c>
      <c r="AD139" s="85">
        <v>10722</v>
      </c>
      <c r="AE139" s="85">
        <v>13368</v>
      </c>
      <c r="AF139" s="85">
        <v>22156</v>
      </c>
      <c r="AG139" s="85">
        <v>22921</v>
      </c>
      <c r="AH139" s="85">
        <v>30495</v>
      </c>
      <c r="AI139" s="43">
        <v>24707.013999999999</v>
      </c>
      <c r="AJ139" s="91">
        <f t="shared" si="79"/>
        <v>3.4267711925318029E-3</v>
      </c>
      <c r="AK139" s="91">
        <f t="shared" si="79"/>
        <v>1.3752271217418077E-3</v>
      </c>
      <c r="AL139" s="91">
        <f t="shared" si="79"/>
        <v>4.1342997480421535E-2</v>
      </c>
      <c r="AM139" s="91">
        <f t="shared" si="79"/>
        <v>3.1292313480866148E-2</v>
      </c>
      <c r="AN139" s="91">
        <f t="shared" si="79"/>
        <v>2.9133806777981643E-2</v>
      </c>
      <c r="AO139" s="91">
        <f t="shared" si="78"/>
        <v>4.9652309034508074E-3</v>
      </c>
      <c r="AP139" s="91">
        <f t="shared" si="78"/>
        <v>7.5673190382895298E-3</v>
      </c>
      <c r="AQ139" s="91">
        <f t="shared" si="78"/>
        <v>9.6336456648857573E-3</v>
      </c>
      <c r="AR139" s="91">
        <f t="shared" si="78"/>
        <v>8.7193912837014546E-3</v>
      </c>
      <c r="AS139" s="91">
        <f t="shared" si="78"/>
        <v>1.0986424608850409E-2</v>
      </c>
      <c r="AT139" s="91">
        <f t="shared" si="78"/>
        <v>8.8096017450191178E-3</v>
      </c>
      <c r="AU139" s="42">
        <f t="shared" si="93"/>
        <v>5.3828305524873145E-3</v>
      </c>
      <c r="AV139" s="91">
        <f t="shared" si="80"/>
        <v>3.6571983031713037E-2</v>
      </c>
      <c r="AW139" s="91">
        <f t="shared" si="81"/>
        <v>1.4618532330718385E-2</v>
      </c>
      <c r="AX139" s="91">
        <f t="shared" si="82"/>
        <v>0.43294363194324698</v>
      </c>
      <c r="AY139" s="91">
        <f t="shared" si="83"/>
        <v>0.35878027660399009</v>
      </c>
      <c r="AZ139" s="91">
        <f t="shared" si="84"/>
        <v>0.32407409851400709</v>
      </c>
      <c r="BA139" s="91">
        <f t="shared" si="85"/>
        <v>5.4305300631905633E-2</v>
      </c>
      <c r="BB139" s="91">
        <f t="shared" si="86"/>
        <v>0.10495834760009456</v>
      </c>
      <c r="BC139" s="91">
        <f t="shared" si="87"/>
        <v>0.11912587544560638</v>
      </c>
      <c r="BD139" s="91">
        <f t="shared" si="88"/>
        <v>0.10279014177918117</v>
      </c>
      <c r="BE139" s="91">
        <f t="shared" si="89"/>
        <v>0.15099708582308935</v>
      </c>
      <c r="BF139" s="91">
        <f t="shared" si="90"/>
        <v>0.10558083602969612</v>
      </c>
      <c r="BG139" s="91">
        <f t="shared" si="94"/>
        <v>6.9008852997983081E-2</v>
      </c>
    </row>
    <row r="140" spans="1:59" x14ac:dyDescent="0.2">
      <c r="A140" s="88" t="s">
        <v>234</v>
      </c>
      <c r="B140" s="85">
        <v>1701224</v>
      </c>
      <c r="C140" s="85">
        <v>1914787</v>
      </c>
      <c r="D140" s="85">
        <v>2332310</v>
      </c>
      <c r="E140" s="85">
        <v>2540906</v>
      </c>
      <c r="F140" s="85">
        <v>2696046</v>
      </c>
      <c r="G140" s="85">
        <v>2746620</v>
      </c>
      <c r="H140" s="85">
        <v>2323794</v>
      </c>
      <c r="I140" s="85">
        <v>2839686</v>
      </c>
      <c r="J140" s="85">
        <v>3113662</v>
      </c>
      <c r="K140" s="85">
        <v>3404194</v>
      </c>
      <c r="L140" s="43">
        <v>3507536.7059999998</v>
      </c>
      <c r="M140" s="91">
        <f t="shared" si="91"/>
        <v>0.13532696218815252</v>
      </c>
      <c r="N140" s="91">
        <f t="shared" si="57"/>
        <v>0.13028381779395071</v>
      </c>
      <c r="O140" s="91">
        <f t="shared" si="58"/>
        <v>0.13937098204534953</v>
      </c>
      <c r="P140" s="91">
        <f t="shared" si="59"/>
        <v>0.13705449421669724</v>
      </c>
      <c r="Q140" s="91">
        <f t="shared" si="60"/>
        <v>0.13776691710386096</v>
      </c>
      <c r="R140" s="91">
        <f t="shared" si="61"/>
        <v>0.13056507157509561</v>
      </c>
      <c r="S140" s="91">
        <f t="shared" si="62"/>
        <v>0.14899698829041391</v>
      </c>
      <c r="T140" s="91">
        <f t="shared" si="63"/>
        <v>0.14837506681025653</v>
      </c>
      <c r="U140" s="91">
        <f t="shared" si="64"/>
        <v>0.14101378732269837</v>
      </c>
      <c r="V140" s="91">
        <f t="shared" si="65"/>
        <v>0.14961386815114122</v>
      </c>
      <c r="W140" s="91">
        <f t="shared" si="65"/>
        <v>0.1547313819890343</v>
      </c>
      <c r="X140" s="42">
        <f t="shared" si="92"/>
        <v>1.9404419800881784E-2</v>
      </c>
      <c r="Y140" s="85">
        <v>17354</v>
      </c>
      <c r="Z140" s="85">
        <v>13742</v>
      </c>
      <c r="AA140" s="85">
        <v>12920</v>
      </c>
      <c r="AB140" s="85">
        <v>15198</v>
      </c>
      <c r="AC140" s="85">
        <v>15054</v>
      </c>
      <c r="AD140" s="85">
        <v>12254</v>
      </c>
      <c r="AE140" s="85">
        <v>8486</v>
      </c>
      <c r="AF140" s="85">
        <v>9188</v>
      </c>
      <c r="AG140" s="85">
        <v>10478</v>
      </c>
      <c r="AH140" s="85">
        <v>12353</v>
      </c>
      <c r="AI140" s="43">
        <v>9876.5789999999997</v>
      </c>
      <c r="AJ140" s="91">
        <f t="shared" si="79"/>
        <v>1.2569897965588018E-2</v>
      </c>
      <c r="AK140" s="91">
        <f t="shared" si="79"/>
        <v>8.8145387625820533E-3</v>
      </c>
      <c r="AL140" s="91">
        <f t="shared" si="79"/>
        <v>7.5951474156388107E-3</v>
      </c>
      <c r="AM140" s="91">
        <f t="shared" si="79"/>
        <v>7.6659560315001088E-3</v>
      </c>
      <c r="AN140" s="91">
        <f t="shared" si="79"/>
        <v>7.144281992469915E-3</v>
      </c>
      <c r="AO140" s="91">
        <f t="shared" si="78"/>
        <v>5.6746819148373621E-3</v>
      </c>
      <c r="AP140" s="91">
        <f t="shared" si="78"/>
        <v>4.8037305026125791E-3</v>
      </c>
      <c r="AQ140" s="91">
        <f t="shared" si="78"/>
        <v>3.9950323329558737E-3</v>
      </c>
      <c r="AR140" s="91">
        <f t="shared" si="78"/>
        <v>3.985942230732684E-3</v>
      </c>
      <c r="AS140" s="91">
        <f t="shared" si="78"/>
        <v>4.450411647585804E-3</v>
      </c>
      <c r="AT140" s="91">
        <f t="shared" si="78"/>
        <v>3.5216205241644814E-3</v>
      </c>
      <c r="AU140" s="42">
        <f t="shared" si="93"/>
        <v>-9.048277441423537E-3</v>
      </c>
      <c r="AV140" s="91">
        <f t="shared" si="80"/>
        <v>1.0200890652847596</v>
      </c>
      <c r="AW140" s="91">
        <f t="shared" si="81"/>
        <v>0.71767773647930555</v>
      </c>
      <c r="AX140" s="91">
        <f t="shared" si="82"/>
        <v>0.55395723553043974</v>
      </c>
      <c r="AY140" s="91">
        <f t="shared" si="83"/>
        <v>0.5981331068524377</v>
      </c>
      <c r="AZ140" s="91">
        <f t="shared" si="84"/>
        <v>0.55837326217727745</v>
      </c>
      <c r="BA140" s="91">
        <f t="shared" si="85"/>
        <v>0.44614835688955884</v>
      </c>
      <c r="BB140" s="91">
        <f t="shared" si="86"/>
        <v>0.36517866902143648</v>
      </c>
      <c r="BC140" s="91">
        <f t="shared" si="87"/>
        <v>0.32355690030517459</v>
      </c>
      <c r="BD140" s="91">
        <f t="shared" si="88"/>
        <v>0.33651693729120247</v>
      </c>
      <c r="BE140" s="91">
        <f t="shared" si="89"/>
        <v>0.36287591130235231</v>
      </c>
      <c r="BF140" s="91">
        <f t="shared" si="90"/>
        <v>0.28158162915601431</v>
      </c>
      <c r="BG140" s="91">
        <f t="shared" si="94"/>
        <v>-0.73850743612874536</v>
      </c>
    </row>
    <row r="141" spans="1:59" x14ac:dyDescent="0.2">
      <c r="A141" s="88" t="s">
        <v>235</v>
      </c>
      <c r="B141" s="85">
        <v>1009242</v>
      </c>
      <c r="C141" s="85">
        <v>1245072</v>
      </c>
      <c r="D141" s="85">
        <v>1609941</v>
      </c>
      <c r="E141" s="85">
        <v>1566513</v>
      </c>
      <c r="F141" s="85">
        <v>1855597</v>
      </c>
      <c r="G141" s="85">
        <v>2043935</v>
      </c>
      <c r="H141" s="85">
        <v>2122636</v>
      </c>
      <c r="I141" s="85">
        <v>2368481</v>
      </c>
      <c r="J141" s="85">
        <v>2620366</v>
      </c>
      <c r="K141" s="85">
        <v>3266195</v>
      </c>
      <c r="L141" s="43">
        <v>2940231.59</v>
      </c>
      <c r="M141" s="91">
        <f t="shared" si="91"/>
        <v>8.0281993419264855E-2</v>
      </c>
      <c r="N141" s="91">
        <f t="shared" si="57"/>
        <v>8.4715810995348195E-2</v>
      </c>
      <c r="O141" s="91">
        <f t="shared" si="58"/>
        <v>9.620464612554594E-2</v>
      </c>
      <c r="P141" s="91">
        <f t="shared" si="59"/>
        <v>8.4496493336975481E-2</v>
      </c>
      <c r="Q141" s="91">
        <f t="shared" si="60"/>
        <v>9.4820295379668268E-2</v>
      </c>
      <c r="R141" s="91">
        <f t="shared" si="61"/>
        <v>9.7161791427224378E-2</v>
      </c>
      <c r="S141" s="91">
        <f t="shared" si="62"/>
        <v>0.13609914271093351</v>
      </c>
      <c r="T141" s="91">
        <f t="shared" si="63"/>
        <v>0.12375436108563523</v>
      </c>
      <c r="U141" s="91">
        <f t="shared" si="64"/>
        <v>0.11867303960148208</v>
      </c>
      <c r="V141" s="91">
        <f t="shared" si="65"/>
        <v>0.14354883067355054</v>
      </c>
      <c r="W141" s="91">
        <f t="shared" si="65"/>
        <v>0.12970529902375189</v>
      </c>
      <c r="X141" s="42">
        <f t="shared" si="92"/>
        <v>4.9423305604487031E-2</v>
      </c>
      <c r="Y141" s="85">
        <v>51688</v>
      </c>
      <c r="Z141" s="85">
        <v>1303</v>
      </c>
      <c r="AA141" s="85">
        <v>1318</v>
      </c>
      <c r="AB141" s="85">
        <v>5468</v>
      </c>
      <c r="AC141" s="85">
        <v>17713</v>
      </c>
      <c r="AD141" s="85">
        <v>37404</v>
      </c>
      <c r="AE141" s="85">
        <v>40386</v>
      </c>
      <c r="AF141" s="85">
        <v>50318</v>
      </c>
      <c r="AG141" s="85">
        <v>71491</v>
      </c>
      <c r="AH141" s="85">
        <v>86329</v>
      </c>
      <c r="AI141" s="43">
        <v>79338.445999999996</v>
      </c>
      <c r="AJ141" s="91">
        <f t="shared" si="79"/>
        <v>3.7438797167529875E-2</v>
      </c>
      <c r="AK141" s="91">
        <f t="shared" si="79"/>
        <v>8.3578402034961544E-4</v>
      </c>
      <c r="AL141" s="91">
        <f t="shared" si="79"/>
        <v>7.7479909394829343E-4</v>
      </c>
      <c r="AM141" s="91">
        <f t="shared" si="79"/>
        <v>2.7580897210318853E-3</v>
      </c>
      <c r="AN141" s="91">
        <f t="shared" si="79"/>
        <v>8.4061822062322048E-3</v>
      </c>
      <c r="AO141" s="91">
        <f t="shared" si="78"/>
        <v>1.7321348322390785E-2</v>
      </c>
      <c r="AP141" s="91">
        <f t="shared" si="78"/>
        <v>2.2861590864778649E-2</v>
      </c>
      <c r="AQ141" s="91">
        <f t="shared" si="78"/>
        <v>2.1878758917030221E-2</v>
      </c>
      <c r="AR141" s="91">
        <f t="shared" si="78"/>
        <v>2.7195933958514055E-2</v>
      </c>
      <c r="AS141" s="91">
        <f t="shared" si="78"/>
        <v>3.1101723235200756E-2</v>
      </c>
      <c r="AT141" s="91">
        <f t="shared" si="78"/>
        <v>2.8289137340866244E-2</v>
      </c>
      <c r="AU141" s="42">
        <f t="shared" si="93"/>
        <v>-9.1496598266636309E-3</v>
      </c>
      <c r="AV141" s="91">
        <f t="shared" si="80"/>
        <v>5.1214673983048664</v>
      </c>
      <c r="AW141" s="91">
        <f t="shared" si="81"/>
        <v>0.10465258234061965</v>
      </c>
      <c r="AX141" s="91">
        <f t="shared" si="82"/>
        <v>8.186635410862883E-2</v>
      </c>
      <c r="AY141" s="91">
        <f t="shared" si="83"/>
        <v>0.34905551374294375</v>
      </c>
      <c r="AZ141" s="91">
        <f t="shared" si="84"/>
        <v>0.95457149370256589</v>
      </c>
      <c r="BA141" s="91">
        <f t="shared" si="85"/>
        <v>1.8299994862850337</v>
      </c>
      <c r="BB141" s="91">
        <f t="shared" si="86"/>
        <v>1.9026342717262876</v>
      </c>
      <c r="BC141" s="91">
        <f t="shared" si="87"/>
        <v>2.1244840047270803</v>
      </c>
      <c r="BD141" s="91">
        <f t="shared" si="88"/>
        <v>2.7282829955815333</v>
      </c>
      <c r="BE141" s="91">
        <f t="shared" si="89"/>
        <v>2.643106121955364</v>
      </c>
      <c r="BF141" s="91">
        <f t="shared" si="90"/>
        <v>2.698374042025717</v>
      </c>
      <c r="BG141" s="91">
        <f t="shared" si="94"/>
        <v>-2.4230933562791495</v>
      </c>
    </row>
    <row r="142" spans="1:59" x14ac:dyDescent="0.2">
      <c r="A142" s="88" t="s">
        <v>236</v>
      </c>
      <c r="B142" s="85">
        <v>715470</v>
      </c>
      <c r="C142" s="85">
        <v>869182</v>
      </c>
      <c r="D142" s="85">
        <v>960658</v>
      </c>
      <c r="E142" s="85">
        <v>1429663</v>
      </c>
      <c r="F142" s="85">
        <v>2018102</v>
      </c>
      <c r="G142" s="85">
        <v>2278852</v>
      </c>
      <c r="H142" s="85">
        <v>2840732</v>
      </c>
      <c r="I142" s="85">
        <v>2982648</v>
      </c>
      <c r="J142" s="85">
        <v>2385881</v>
      </c>
      <c r="K142" s="85">
        <v>2285349</v>
      </c>
      <c r="L142" s="43">
        <v>2201974.5789999999</v>
      </c>
      <c r="M142" s="91">
        <f t="shared" si="91"/>
        <v>5.6913364516817007E-2</v>
      </c>
      <c r="N142" s="91">
        <f t="shared" si="57"/>
        <v>5.9139919645256445E-2</v>
      </c>
      <c r="O142" s="91">
        <f t="shared" si="58"/>
        <v>5.7405683150919644E-2</v>
      </c>
      <c r="P142" s="91">
        <f t="shared" si="59"/>
        <v>7.7114910730788952E-2</v>
      </c>
      <c r="Q142" s="91">
        <f t="shared" si="60"/>
        <v>0.10312423858537133</v>
      </c>
      <c r="R142" s="91">
        <f t="shared" si="61"/>
        <v>0.10832895503893868</v>
      </c>
      <c r="S142" s="91">
        <f t="shared" si="62"/>
        <v>0.18214201109917838</v>
      </c>
      <c r="T142" s="91">
        <f t="shared" si="63"/>
        <v>0.15584490548302804</v>
      </c>
      <c r="U142" s="91">
        <f t="shared" si="64"/>
        <v>0.10805351252360307</v>
      </c>
      <c r="V142" s="91">
        <f t="shared" si="65"/>
        <v>0.10044078097938673</v>
      </c>
      <c r="W142" s="91">
        <f t="shared" si="65"/>
        <v>9.7137848659021836E-2</v>
      </c>
      <c r="X142" s="42">
        <f t="shared" si="92"/>
        <v>4.0224484142204829E-2</v>
      </c>
      <c r="Y142" s="85">
        <v>1984</v>
      </c>
      <c r="Z142" s="85">
        <v>3342</v>
      </c>
      <c r="AA142" s="85">
        <v>2619</v>
      </c>
      <c r="AB142" s="85">
        <v>3653</v>
      </c>
      <c r="AC142" s="85">
        <v>4137</v>
      </c>
      <c r="AD142" s="85">
        <v>5460</v>
      </c>
      <c r="AE142" s="85">
        <v>8883</v>
      </c>
      <c r="AF142" s="85">
        <v>30669</v>
      </c>
      <c r="AG142" s="85">
        <v>28409</v>
      </c>
      <c r="AH142" s="85">
        <v>24451</v>
      </c>
      <c r="AI142" s="43">
        <v>23263.175999999999</v>
      </c>
      <c r="AJ142" s="91">
        <f t="shared" si="79"/>
        <v>1.4370564459909316E-3</v>
      </c>
      <c r="AK142" s="91">
        <f t="shared" si="79"/>
        <v>2.1436609332374634E-3</v>
      </c>
      <c r="AL142" s="91">
        <f t="shared" si="79"/>
        <v>1.5396045728760096E-3</v>
      </c>
      <c r="AM142" s="91">
        <f t="shared" si="79"/>
        <v>1.842593590148039E-3</v>
      </c>
      <c r="AN142" s="91">
        <f t="shared" si="79"/>
        <v>1.9633250035105648E-3</v>
      </c>
      <c r="AO142" s="91">
        <f t="shared" si="78"/>
        <v>2.528461176351558E-3</v>
      </c>
      <c r="AP142" s="91">
        <f t="shared" si="78"/>
        <v>5.0284631221668092E-3</v>
      </c>
      <c r="AQ142" s="91">
        <f t="shared" si="78"/>
        <v>1.3335181390881985E-2</v>
      </c>
      <c r="AR142" s="91">
        <f t="shared" si="78"/>
        <v>1.080708463761069E-2</v>
      </c>
      <c r="AS142" s="91">
        <f t="shared" si="78"/>
        <v>8.8089545207739421E-3</v>
      </c>
      <c r="AT142" s="91">
        <f t="shared" si="78"/>
        <v>8.2947828452392854E-3</v>
      </c>
      <c r="AU142" s="42">
        <f t="shared" si="93"/>
        <v>6.8577263992483537E-3</v>
      </c>
      <c r="AV142" s="91">
        <f t="shared" si="80"/>
        <v>0.27730023620836652</v>
      </c>
      <c r="AW142" s="91">
        <f t="shared" si="81"/>
        <v>0.38449944890713339</v>
      </c>
      <c r="AX142" s="91">
        <f t="shared" si="82"/>
        <v>0.27262563784406108</v>
      </c>
      <c r="AY142" s="91">
        <f t="shared" si="83"/>
        <v>0.25551476117098926</v>
      </c>
      <c r="AZ142" s="91">
        <f t="shared" si="84"/>
        <v>0.20499459393033653</v>
      </c>
      <c r="BA142" s="91">
        <f t="shared" si="85"/>
        <v>0.2395943220533848</v>
      </c>
      <c r="BB142" s="91">
        <f t="shared" si="86"/>
        <v>0.31270109253530426</v>
      </c>
      <c r="BC142" s="91">
        <f t="shared" si="87"/>
        <v>1.0282473828624767</v>
      </c>
      <c r="BD142" s="91">
        <f t="shared" si="88"/>
        <v>1.1907131998620215</v>
      </c>
      <c r="BE142" s="91">
        <f t="shared" si="89"/>
        <v>1.0699022337507313</v>
      </c>
      <c r="BF142" s="91">
        <f t="shared" si="90"/>
        <v>1.056468872159491</v>
      </c>
      <c r="BG142" s="91">
        <f t="shared" si="94"/>
        <v>0.77916863595112451</v>
      </c>
    </row>
    <row r="143" spans="1:59" x14ac:dyDescent="0.2">
      <c r="A143" s="88" t="s">
        <v>237</v>
      </c>
      <c r="B143" s="85">
        <v>30785957</v>
      </c>
      <c r="C143" s="85">
        <v>30727220</v>
      </c>
      <c r="D143" s="85">
        <v>33561318</v>
      </c>
      <c r="E143" s="85">
        <v>34869936</v>
      </c>
      <c r="F143" s="85">
        <v>35688596</v>
      </c>
      <c r="G143" s="85">
        <v>37352633</v>
      </c>
      <c r="H143" s="85">
        <v>34416819</v>
      </c>
      <c r="I143" s="85">
        <v>38511103</v>
      </c>
      <c r="J143" s="85">
        <v>41526350</v>
      </c>
      <c r="K143" s="85">
        <v>48688920</v>
      </c>
      <c r="L143" s="43">
        <v>51843082.322999999</v>
      </c>
      <c r="M143" s="91">
        <f t="shared" si="91"/>
        <v>2.4489250321327991</v>
      </c>
      <c r="N143" s="91">
        <f t="shared" si="57"/>
        <v>2.090707494773381</v>
      </c>
      <c r="O143" s="91">
        <f t="shared" si="58"/>
        <v>2.0055112092287333</v>
      </c>
      <c r="P143" s="91">
        <f t="shared" si="59"/>
        <v>1.8808572382640691</v>
      </c>
      <c r="Q143" s="91">
        <f t="shared" si="60"/>
        <v>1.8236735748148154</v>
      </c>
      <c r="R143" s="91">
        <f t="shared" si="61"/>
        <v>1.7756184696693673</v>
      </c>
      <c r="S143" s="91">
        <f t="shared" si="62"/>
        <v>2.2067370763227272</v>
      </c>
      <c r="T143" s="91">
        <f t="shared" si="63"/>
        <v>2.0122251124109041</v>
      </c>
      <c r="U143" s="91">
        <f t="shared" si="64"/>
        <v>1.8806755155787416</v>
      </c>
      <c r="V143" s="91">
        <f t="shared" si="65"/>
        <v>2.1398714812673614</v>
      </c>
      <c r="W143" s="91">
        <f t="shared" si="65"/>
        <v>2.2870043699577081</v>
      </c>
      <c r="X143" s="42">
        <f t="shared" si="92"/>
        <v>-0.16192066217509105</v>
      </c>
      <c r="Y143" s="85">
        <v>3905091</v>
      </c>
      <c r="Z143" s="85">
        <v>4219510</v>
      </c>
      <c r="AA143" s="85">
        <v>4172898</v>
      </c>
      <c r="AB143" s="85">
        <v>4398304</v>
      </c>
      <c r="AC143" s="85">
        <v>4833924</v>
      </c>
      <c r="AD143" s="85">
        <v>4723781</v>
      </c>
      <c r="AE143" s="85">
        <v>4199379</v>
      </c>
      <c r="AF143" s="85">
        <v>4830993</v>
      </c>
      <c r="AG143" s="85">
        <v>4657527</v>
      </c>
      <c r="AH143" s="85">
        <v>5242744</v>
      </c>
      <c r="AI143" s="43">
        <v>5141132.2750000004</v>
      </c>
      <c r="AJ143" s="91">
        <f t="shared" si="79"/>
        <v>2.8285464686145025</v>
      </c>
      <c r="AK143" s="91">
        <f t="shared" si="79"/>
        <v>2.7065226643940186</v>
      </c>
      <c r="AL143" s="91">
        <f t="shared" si="79"/>
        <v>2.4530785960080776</v>
      </c>
      <c r="AM143" s="91">
        <f t="shared" si="79"/>
        <v>2.2185290878517603</v>
      </c>
      <c r="AN143" s="91">
        <f t="shared" si="79"/>
        <v>2.2940690969953597</v>
      </c>
      <c r="AO143" s="91">
        <f t="shared" si="78"/>
        <v>2.1875268981844576</v>
      </c>
      <c r="AP143" s="91">
        <f t="shared" si="78"/>
        <v>2.3771724009345641</v>
      </c>
      <c r="AQ143" s="91">
        <f t="shared" si="78"/>
        <v>2.1005630425863622</v>
      </c>
      <c r="AR143" s="91">
        <f t="shared" si="78"/>
        <v>1.771772624554085</v>
      </c>
      <c r="AS143" s="91">
        <f t="shared" si="78"/>
        <v>1.8888018265126358</v>
      </c>
      <c r="AT143" s="91">
        <f t="shared" si="78"/>
        <v>1.8331364470515989</v>
      </c>
      <c r="AU143" s="42">
        <f t="shared" si="93"/>
        <v>-0.99541002156290359</v>
      </c>
      <c r="AV143" s="91">
        <f t="shared" si="80"/>
        <v>12.684650342362266</v>
      </c>
      <c r="AW143" s="91">
        <f t="shared" si="81"/>
        <v>13.732156700150549</v>
      </c>
      <c r="AX143" s="91">
        <f t="shared" si="82"/>
        <v>12.433653529339939</v>
      </c>
      <c r="AY143" s="91">
        <f t="shared" si="83"/>
        <v>12.613455900808077</v>
      </c>
      <c r="AZ143" s="91">
        <f t="shared" si="84"/>
        <v>13.54473008688826</v>
      </c>
      <c r="BA143" s="91">
        <f t="shared" si="85"/>
        <v>12.64644717281376</v>
      </c>
      <c r="BB143" s="91">
        <f t="shared" si="86"/>
        <v>12.201531466344987</v>
      </c>
      <c r="BC143" s="91">
        <f t="shared" si="87"/>
        <v>12.544416086965882</v>
      </c>
      <c r="BD143" s="91">
        <f t="shared" si="88"/>
        <v>11.215835246777047</v>
      </c>
      <c r="BE143" s="91">
        <f t="shared" si="89"/>
        <v>10.767837939309395</v>
      </c>
      <c r="BF143" s="91">
        <f t="shared" si="90"/>
        <v>9.916717997145696</v>
      </c>
      <c r="BG143" s="91">
        <f t="shared" si="94"/>
        <v>-2.7679323452165701</v>
      </c>
    </row>
    <row r="144" spans="1:59" x14ac:dyDescent="0.2">
      <c r="A144" s="88" t="s">
        <v>238</v>
      </c>
      <c r="B144" s="85">
        <v>14067192</v>
      </c>
      <c r="C144" s="85">
        <v>16193577</v>
      </c>
      <c r="D144" s="85">
        <v>18225507</v>
      </c>
      <c r="E144" s="85">
        <v>20190454</v>
      </c>
      <c r="F144" s="85">
        <v>21185697</v>
      </c>
      <c r="G144" s="85">
        <v>22788431</v>
      </c>
      <c r="H144" s="85">
        <v>16962755</v>
      </c>
      <c r="I144" s="85">
        <v>13726983</v>
      </c>
      <c r="J144" s="85">
        <v>14043284</v>
      </c>
      <c r="K144" s="85">
        <v>12985722</v>
      </c>
      <c r="L144" s="43">
        <v>13442717.43</v>
      </c>
      <c r="M144" s="91">
        <f t="shared" si="91"/>
        <v>1.1190004137476792</v>
      </c>
      <c r="N144" s="91">
        <f t="shared" si="57"/>
        <v>1.1018254434045722</v>
      </c>
      <c r="O144" s="91">
        <f t="shared" si="58"/>
        <v>1.0890948496831006</v>
      </c>
      <c r="P144" s="91">
        <f t="shared" si="59"/>
        <v>1.0890573917238542</v>
      </c>
      <c r="Q144" s="91">
        <f t="shared" si="60"/>
        <v>1.0825809954231183</v>
      </c>
      <c r="R144" s="91">
        <f t="shared" si="61"/>
        <v>1.0832853196288994</v>
      </c>
      <c r="S144" s="91">
        <f t="shared" si="62"/>
        <v>1.0876176666727602</v>
      </c>
      <c r="T144" s="91">
        <f t="shared" si="63"/>
        <v>0.71724198370110481</v>
      </c>
      <c r="U144" s="91">
        <f t="shared" si="64"/>
        <v>0.63600245090451468</v>
      </c>
      <c r="V144" s="91">
        <f t="shared" si="65"/>
        <v>0.57072073423411651</v>
      </c>
      <c r="W144" s="91">
        <f t="shared" si="65"/>
        <v>0.59301168312049568</v>
      </c>
      <c r="X144" s="42">
        <f t="shared" si="92"/>
        <v>-0.52598873062718354</v>
      </c>
      <c r="Y144" s="85">
        <v>1558083</v>
      </c>
      <c r="Z144" s="85">
        <v>1776065</v>
      </c>
      <c r="AA144" s="85">
        <v>1945110</v>
      </c>
      <c r="AB144" s="85">
        <v>2315830</v>
      </c>
      <c r="AC144" s="85">
        <v>2466533</v>
      </c>
      <c r="AD144" s="85">
        <v>2587205</v>
      </c>
      <c r="AE144" s="85">
        <v>2049524</v>
      </c>
      <c r="AF144" s="85">
        <v>1652213</v>
      </c>
      <c r="AG144" s="85">
        <v>1662822</v>
      </c>
      <c r="AH144" s="85">
        <v>1609679</v>
      </c>
      <c r="AI144" s="43">
        <v>1786558.152</v>
      </c>
      <c r="AJ144" s="91">
        <f t="shared" si="79"/>
        <v>1.1285550496667784</v>
      </c>
      <c r="AK144" s="91">
        <f t="shared" si="79"/>
        <v>1.1392223684591249</v>
      </c>
      <c r="AL144" s="91">
        <f t="shared" si="79"/>
        <v>1.1434517948632512</v>
      </c>
      <c r="AM144" s="91">
        <f t="shared" si="79"/>
        <v>1.1681175783937949</v>
      </c>
      <c r="AN144" s="91">
        <f t="shared" si="79"/>
        <v>1.1705598044196093</v>
      </c>
      <c r="AO144" s="91">
        <f t="shared" si="78"/>
        <v>1.1981039190041454</v>
      </c>
      <c r="AP144" s="91">
        <f t="shared" si="78"/>
        <v>1.1601886583356755</v>
      </c>
      <c r="AQ144" s="91">
        <f t="shared" si="78"/>
        <v>0.71839838440683745</v>
      </c>
      <c r="AR144" s="91">
        <f t="shared" si="78"/>
        <v>0.63255510898944278</v>
      </c>
      <c r="AS144" s="91">
        <f t="shared" si="78"/>
        <v>0.57991857609279285</v>
      </c>
      <c r="AT144" s="91">
        <f t="shared" si="78"/>
        <v>0.63702015198750161</v>
      </c>
      <c r="AU144" s="42">
        <f t="shared" si="93"/>
        <v>-0.49153489767927683</v>
      </c>
      <c r="AV144" s="91">
        <f t="shared" si="80"/>
        <v>11.076005787082455</v>
      </c>
      <c r="AW144" s="91">
        <f t="shared" si="81"/>
        <v>10.967712692507654</v>
      </c>
      <c r="AX144" s="91">
        <f t="shared" si="82"/>
        <v>10.672460305219493</v>
      </c>
      <c r="AY144" s="91">
        <f t="shared" si="83"/>
        <v>11.469925341946247</v>
      </c>
      <c r="AZ144" s="91">
        <f t="shared" si="84"/>
        <v>11.64244442842735</v>
      </c>
      <c r="BA144" s="91">
        <f t="shared" si="85"/>
        <v>11.353151079159421</v>
      </c>
      <c r="BB144" s="91">
        <f t="shared" si="86"/>
        <v>12.082494854167262</v>
      </c>
      <c r="BC144" s="91">
        <f t="shared" si="87"/>
        <v>12.036242778183668</v>
      </c>
      <c r="BD144" s="91">
        <f t="shared" si="88"/>
        <v>11.840691963503694</v>
      </c>
      <c r="BE144" s="91">
        <f t="shared" si="89"/>
        <v>12.395760512969552</v>
      </c>
      <c r="BF144" s="91">
        <f t="shared" si="90"/>
        <v>13.290156259722853</v>
      </c>
      <c r="BG144" s="91">
        <f t="shared" si="94"/>
        <v>2.214150472640398</v>
      </c>
    </row>
    <row r="145" spans="1:59" x14ac:dyDescent="0.2">
      <c r="A145" s="88" t="s">
        <v>239</v>
      </c>
      <c r="B145" s="85">
        <v>1009426</v>
      </c>
      <c r="C145" s="85">
        <v>1071237</v>
      </c>
      <c r="D145" s="85">
        <v>1214534</v>
      </c>
      <c r="E145" s="85">
        <v>1430909</v>
      </c>
      <c r="F145" s="85">
        <v>1486363</v>
      </c>
      <c r="G145" s="85">
        <v>1549582</v>
      </c>
      <c r="H145" s="85">
        <v>1310096</v>
      </c>
      <c r="I145" s="85">
        <v>3706918</v>
      </c>
      <c r="J145" s="85">
        <v>4589918</v>
      </c>
      <c r="K145" s="85">
        <v>4693419</v>
      </c>
      <c r="L145" s="43">
        <v>4701416.5250000004</v>
      </c>
      <c r="M145" s="91">
        <f t="shared" si="91"/>
        <v>8.0296630034456404E-2</v>
      </c>
      <c r="N145" s="91">
        <f t="shared" si="57"/>
        <v>7.2887922323547405E-2</v>
      </c>
      <c r="O145" s="91">
        <f t="shared" si="58"/>
        <v>7.2576456949319149E-2</v>
      </c>
      <c r="P145" s="91">
        <f t="shared" si="59"/>
        <v>7.718211900208824E-2</v>
      </c>
      <c r="Q145" s="91">
        <f t="shared" si="60"/>
        <v>7.595257952098966E-2</v>
      </c>
      <c r="R145" s="91">
        <f t="shared" si="61"/>
        <v>7.3661913457806247E-2</v>
      </c>
      <c r="S145" s="91">
        <f t="shared" si="62"/>
        <v>8.4000715369485474E-2</v>
      </c>
      <c r="T145" s="91">
        <f t="shared" si="63"/>
        <v>0.19368838875500408</v>
      </c>
      <c r="U145" s="91">
        <f t="shared" si="64"/>
        <v>0.20787154183100962</v>
      </c>
      <c r="V145" s="91">
        <f t="shared" si="65"/>
        <v>0.20627513339253317</v>
      </c>
      <c r="W145" s="91">
        <f t="shared" si="65"/>
        <v>0.2073981649215372</v>
      </c>
      <c r="X145" s="42">
        <f t="shared" si="92"/>
        <v>0.12710153488708081</v>
      </c>
      <c r="Y145" s="85">
        <v>3638</v>
      </c>
      <c r="Z145" s="85">
        <v>2641</v>
      </c>
      <c r="AA145" s="85">
        <v>4754</v>
      </c>
      <c r="AB145" s="85">
        <v>23132</v>
      </c>
      <c r="AC145" s="85">
        <v>26934</v>
      </c>
      <c r="AD145" s="85">
        <v>32419</v>
      </c>
      <c r="AE145" s="85">
        <v>21766</v>
      </c>
      <c r="AF145" s="85">
        <v>428296</v>
      </c>
      <c r="AG145" s="85">
        <v>360825</v>
      </c>
      <c r="AH145" s="85">
        <v>323988</v>
      </c>
      <c r="AI145" s="43">
        <v>396557.88299999997</v>
      </c>
      <c r="AJ145" s="91">
        <f t="shared" si="79"/>
        <v>2.6350863661870005E-3</v>
      </c>
      <c r="AK145" s="91">
        <f t="shared" si="79"/>
        <v>1.6940181103172176E-3</v>
      </c>
      <c r="AL145" s="91">
        <f t="shared" si="79"/>
        <v>2.7946850475191101E-3</v>
      </c>
      <c r="AM145" s="91">
        <f t="shared" si="79"/>
        <v>1.1667909917137816E-2</v>
      </c>
      <c r="AN145" s="91">
        <f t="shared" si="79"/>
        <v>1.2782256621840356E-2</v>
      </c>
      <c r="AO145" s="91">
        <f t="shared" si="78"/>
        <v>1.5012854006619262E-2</v>
      </c>
      <c r="AP145" s="91">
        <f t="shared" si="78"/>
        <v>1.2321234753696135E-2</v>
      </c>
      <c r="AQ145" s="91">
        <f t="shared" si="78"/>
        <v>0.18622729299909324</v>
      </c>
      <c r="AR145" s="91">
        <f t="shared" si="78"/>
        <v>0.13726165350297007</v>
      </c>
      <c r="AS145" s="91">
        <f t="shared" si="78"/>
        <v>0.11672306070412285</v>
      </c>
      <c r="AT145" s="91">
        <f t="shared" si="78"/>
        <v>0.14139778356372354</v>
      </c>
      <c r="AU145" s="42">
        <f t="shared" si="93"/>
        <v>0.13876269719753653</v>
      </c>
      <c r="AV145" s="91">
        <f t="shared" si="80"/>
        <v>0.36040284280373203</v>
      </c>
      <c r="AW145" s="91">
        <f t="shared" si="81"/>
        <v>0.24653741422299641</v>
      </c>
      <c r="AX145" s="91">
        <f t="shared" si="82"/>
        <v>0.39142584727969737</v>
      </c>
      <c r="AY145" s="91">
        <f t="shared" si="83"/>
        <v>1.6165947659844198</v>
      </c>
      <c r="AZ145" s="91">
        <f t="shared" si="84"/>
        <v>1.812074170306984</v>
      </c>
      <c r="BA145" s="91">
        <f t="shared" si="85"/>
        <v>2.0921125826190545</v>
      </c>
      <c r="BB145" s="91">
        <f t="shared" si="86"/>
        <v>1.6614049657429686</v>
      </c>
      <c r="BC145" s="91">
        <f t="shared" si="87"/>
        <v>11.553964776129389</v>
      </c>
      <c r="BD145" s="91">
        <f t="shared" si="88"/>
        <v>7.8612515517706409</v>
      </c>
      <c r="BE145" s="91">
        <f t="shared" si="89"/>
        <v>6.9030274092298169</v>
      </c>
      <c r="BF145" s="91">
        <f t="shared" si="90"/>
        <v>8.4348595979804184</v>
      </c>
      <c r="BG145" s="91">
        <f t="shared" si="94"/>
        <v>8.074456755176687</v>
      </c>
    </row>
    <row r="146" spans="1:59" x14ac:dyDescent="0.2">
      <c r="A146" s="88" t="s">
        <v>65</v>
      </c>
      <c r="B146" s="85">
        <v>1257121251</v>
      </c>
      <c r="C146" s="85">
        <v>1469704398</v>
      </c>
      <c r="D146" s="85">
        <v>1673454521</v>
      </c>
      <c r="E146" s="85">
        <v>1853938475</v>
      </c>
      <c r="F146" s="85">
        <v>1956961843</v>
      </c>
      <c r="G146" s="85">
        <v>2103640711</v>
      </c>
      <c r="H146" s="85">
        <v>1559624813</v>
      </c>
      <c r="I146" s="85">
        <v>1913856594</v>
      </c>
      <c r="J146" s="85">
        <v>2208055013</v>
      </c>
      <c r="K146" s="85">
        <v>2275319823</v>
      </c>
      <c r="L146" s="43">
        <f>SUM(L4:L145)</f>
        <v>2266855411.5600004</v>
      </c>
      <c r="X146" s="42"/>
      <c r="Y146" s="85">
        <v>138059991</v>
      </c>
      <c r="Z146" s="85">
        <v>155901521</v>
      </c>
      <c r="AA146" s="85">
        <v>170108614</v>
      </c>
      <c r="AB146" s="85">
        <v>198253159</v>
      </c>
      <c r="AC146" s="85">
        <v>210713967</v>
      </c>
      <c r="AD146" s="85">
        <v>215941619</v>
      </c>
      <c r="AE146" s="85">
        <v>176654373</v>
      </c>
      <c r="AF146" s="85">
        <v>229985623</v>
      </c>
      <c r="AG146" s="85">
        <v>262873855</v>
      </c>
      <c r="AH146" s="85">
        <v>277569829</v>
      </c>
      <c r="AI146" s="43">
        <f>SUM(AI4:AI145)</f>
        <v>280455515.64200002</v>
      </c>
      <c r="AJ146" s="91">
        <f>SUM(AJ4:AJ145)</f>
        <v>100.00000434593682</v>
      </c>
      <c r="AK146" s="91">
        <f t="shared" ref="AK146:AS146" si="95">SUM(AK4:AK145)</f>
        <v>100.0000006414306</v>
      </c>
      <c r="AL146" s="91">
        <f t="shared" si="95"/>
        <v>100.00000176357911</v>
      </c>
      <c r="AM146" s="91">
        <f t="shared" si="95"/>
        <v>99.999998486783213</v>
      </c>
      <c r="AN146" s="91">
        <f t="shared" si="95"/>
        <v>100.00000000000004</v>
      </c>
      <c r="AO146" s="91">
        <f t="shared" si="95"/>
        <v>99.999999999999986</v>
      </c>
      <c r="AP146" s="91">
        <f t="shared" si="95"/>
        <v>100</v>
      </c>
      <c r="AQ146" s="91">
        <f t="shared" si="95"/>
        <v>100.00000130442932</v>
      </c>
      <c r="AR146" s="91">
        <f t="shared" si="95"/>
        <v>100.00000038041057</v>
      </c>
      <c r="AS146" s="91">
        <f t="shared" si="95"/>
        <v>99.999999999999986</v>
      </c>
      <c r="AT146" s="91">
        <f t="shared" ref="AT146" si="96">SUM(AT4:AT145)</f>
        <v>99.999999999999972</v>
      </c>
      <c r="AU146" s="42">
        <f t="shared" si="93"/>
        <v>-4.3459368441745028E-6</v>
      </c>
      <c r="AV146" s="91">
        <f t="shared" si="80"/>
        <v>10.982233487038554</v>
      </c>
      <c r="AW146" s="91">
        <f t="shared" si="81"/>
        <v>10.607678742211943</v>
      </c>
      <c r="AX146" s="91">
        <f t="shared" si="82"/>
        <v>10.165117238940489</v>
      </c>
      <c r="AY146" s="91">
        <f t="shared" si="83"/>
        <v>10.693621264858857</v>
      </c>
      <c r="AZ146" s="91">
        <f t="shared" si="84"/>
        <v>10.767402939087352</v>
      </c>
      <c r="BA146" s="91">
        <f t="shared" si="85"/>
        <v>10.265137856994059</v>
      </c>
      <c r="BB146" s="91">
        <f t="shared" si="86"/>
        <v>11.326722396792235</v>
      </c>
      <c r="BC146" s="91">
        <f t="shared" si="87"/>
        <v>12.016868124864324</v>
      </c>
      <c r="BD146" s="91">
        <f t="shared" si="88"/>
        <v>11.905222173012952</v>
      </c>
      <c r="BE146" s="91">
        <f t="shared" si="89"/>
        <v>12.199156628188881</v>
      </c>
      <c r="BF146" s="91">
        <f t="shared" si="90"/>
        <v>12.372007240152854</v>
      </c>
      <c r="BG146" s="91">
        <f t="shared" si="94"/>
        <v>1.3897737531142997</v>
      </c>
    </row>
    <row r="147" spans="1:59" x14ac:dyDescent="0.2"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43"/>
      <c r="X147" s="42"/>
      <c r="AI147" s="41"/>
      <c r="AU147" s="42"/>
      <c r="AV147" s="91" t="str">
        <f t="shared" ref="AV147:BF148" si="97">IF(AJ147&lt;&gt;0,Y147/B147*100," ")</f>
        <v xml:space="preserve"> </v>
      </c>
      <c r="AW147" s="91" t="str">
        <f t="shared" si="97"/>
        <v xml:space="preserve"> </v>
      </c>
      <c r="AX147" s="91" t="str">
        <f t="shared" si="97"/>
        <v xml:space="preserve"> </v>
      </c>
      <c r="AY147" s="91" t="str">
        <f t="shared" si="97"/>
        <v xml:space="preserve"> </v>
      </c>
      <c r="AZ147" s="91" t="str">
        <f t="shared" si="97"/>
        <v xml:space="preserve"> </v>
      </c>
      <c r="BA147" s="91" t="str">
        <f t="shared" si="97"/>
        <v xml:space="preserve"> </v>
      </c>
      <c r="BB147" s="91" t="str">
        <f t="shared" si="97"/>
        <v xml:space="preserve"> </v>
      </c>
      <c r="BC147" s="91" t="str">
        <f t="shared" si="97"/>
        <v xml:space="preserve"> </v>
      </c>
      <c r="BD147" s="91" t="str">
        <f t="shared" si="97"/>
        <v xml:space="preserve"> </v>
      </c>
      <c r="BE147" s="91" t="str">
        <f t="shared" si="97"/>
        <v xml:space="preserve"> </v>
      </c>
      <c r="BF147" s="91" t="str">
        <f t="shared" si="97"/>
        <v xml:space="preserve"> </v>
      </c>
      <c r="BG147" s="91"/>
    </row>
    <row r="148" spans="1:59" x14ac:dyDescent="0.2">
      <c r="A148" s="89" t="s">
        <v>30</v>
      </c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43"/>
      <c r="X148" s="42"/>
      <c r="AI148" s="41"/>
      <c r="AU148" s="42"/>
      <c r="AV148" s="91" t="str">
        <f t="shared" si="97"/>
        <v xml:space="preserve"> </v>
      </c>
      <c r="AW148" s="91" t="str">
        <f t="shared" si="97"/>
        <v xml:space="preserve"> </v>
      </c>
      <c r="AX148" s="91" t="str">
        <f t="shared" si="97"/>
        <v xml:space="preserve"> </v>
      </c>
      <c r="AY148" s="91" t="str">
        <f t="shared" si="97"/>
        <v xml:space="preserve"> </v>
      </c>
      <c r="AZ148" s="91" t="str">
        <f t="shared" si="97"/>
        <v xml:space="preserve"> </v>
      </c>
      <c r="BA148" s="91" t="str">
        <f t="shared" si="97"/>
        <v xml:space="preserve"> </v>
      </c>
      <c r="BB148" s="91" t="str">
        <f t="shared" si="97"/>
        <v xml:space="preserve"> </v>
      </c>
      <c r="BC148" s="91" t="str">
        <f t="shared" si="97"/>
        <v xml:space="preserve"> </v>
      </c>
      <c r="BD148" s="91" t="str">
        <f t="shared" si="97"/>
        <v xml:space="preserve"> </v>
      </c>
      <c r="BE148" s="91" t="str">
        <f t="shared" si="97"/>
        <v xml:space="preserve"> </v>
      </c>
      <c r="BF148" s="91" t="str">
        <f t="shared" si="97"/>
        <v xml:space="preserve"> </v>
      </c>
      <c r="BG148" s="91"/>
    </row>
    <row r="149" spans="1:59" x14ac:dyDescent="0.2">
      <c r="A149" s="88" t="s">
        <v>240</v>
      </c>
      <c r="B149" s="85">
        <v>4002455</v>
      </c>
      <c r="C149" s="85">
        <v>5191779</v>
      </c>
      <c r="D149" s="85">
        <v>4416027</v>
      </c>
      <c r="E149" s="85">
        <v>4256669</v>
      </c>
      <c r="F149" s="85">
        <v>8450461</v>
      </c>
      <c r="G149" s="85">
        <v>11445584</v>
      </c>
      <c r="H149" s="85">
        <v>5515311</v>
      </c>
      <c r="I149" s="85">
        <v>6914427</v>
      </c>
      <c r="J149" s="85">
        <v>11306438</v>
      </c>
      <c r="K149" s="85">
        <v>8335702</v>
      </c>
      <c r="L149" s="43">
        <v>10686675.251</v>
      </c>
      <c r="M149" s="91">
        <f>B149/B$289*100</f>
        <v>0.55223720235499552</v>
      </c>
      <c r="N149" s="91">
        <f t="shared" ref="N149:W149" si="98">C149/C$289*100</f>
        <v>0.63712608736999687</v>
      </c>
      <c r="O149" s="91">
        <f t="shared" si="98"/>
        <v>0.49008058272728666</v>
      </c>
      <c r="P149" s="91">
        <f t="shared" si="98"/>
        <v>0.41489316303360435</v>
      </c>
      <c r="Q149" s="91">
        <f t="shared" si="98"/>
        <v>0.73597547515821038</v>
      </c>
      <c r="R149" s="91">
        <f t="shared" si="98"/>
        <v>0.88901744907114444</v>
      </c>
      <c r="S149" s="91">
        <f t="shared" si="98"/>
        <v>0.52226199058532052</v>
      </c>
      <c r="T149" s="91">
        <f t="shared" si="98"/>
        <v>0.54082570236988248</v>
      </c>
      <c r="U149" s="91">
        <f t="shared" si="98"/>
        <v>0.76379873309803326</v>
      </c>
      <c r="V149" s="91">
        <f t="shared" si="98"/>
        <v>0.5392803364929416</v>
      </c>
      <c r="W149" s="91">
        <f t="shared" si="98"/>
        <v>0.6768638959322093</v>
      </c>
      <c r="X149" s="42">
        <f t="shared" si="92"/>
        <v>0.12462669357721379</v>
      </c>
      <c r="Y149" s="85">
        <v>404724</v>
      </c>
      <c r="Z149" s="85">
        <v>471135</v>
      </c>
      <c r="AA149" s="85">
        <v>438599</v>
      </c>
      <c r="AB149" s="85">
        <v>431175</v>
      </c>
      <c r="AC149" s="85">
        <v>649639</v>
      </c>
      <c r="AD149" s="85">
        <v>1045658</v>
      </c>
      <c r="AE149" s="85">
        <v>498831</v>
      </c>
      <c r="AF149" s="85">
        <v>609107</v>
      </c>
      <c r="AG149" s="85">
        <v>1059132</v>
      </c>
      <c r="AH149" s="85">
        <v>1162061</v>
      </c>
      <c r="AI149" s="45">
        <v>956437.70799999998</v>
      </c>
      <c r="AJ149" s="91">
        <f>Y149/Y$289*100</f>
        <v>0.41547741555275552</v>
      </c>
      <c r="AK149" s="91">
        <f t="shared" ref="AK149:AT164" si="99">Z149/Z$289*100</f>
        <v>0.42547596191988557</v>
      </c>
      <c r="AL149" s="91">
        <f t="shared" si="99"/>
        <v>0.36474663357050513</v>
      </c>
      <c r="AM149" s="91">
        <f t="shared" si="99"/>
        <v>0.32244202555197599</v>
      </c>
      <c r="AN149" s="91">
        <f t="shared" si="99"/>
        <v>0.47796343062054436</v>
      </c>
      <c r="AO149" s="91">
        <f t="shared" si="99"/>
        <v>0.6914810294740269</v>
      </c>
      <c r="AP149" s="91">
        <f t="shared" si="99"/>
        <v>0.38701429562755801</v>
      </c>
      <c r="AQ149" s="91">
        <f t="shared" si="99"/>
        <v>0.37216773132543235</v>
      </c>
      <c r="AR149" s="91">
        <f t="shared" si="99"/>
        <v>0.53472989731294918</v>
      </c>
      <c r="AS149" s="91">
        <f t="shared" si="99"/>
        <v>0.5381626384019591</v>
      </c>
      <c r="AT149" s="91">
        <f t="shared" si="99"/>
        <v>0.42291635167379271</v>
      </c>
      <c r="AU149" s="42">
        <f t="shared" si="93"/>
        <v>7.4389361210371874E-3</v>
      </c>
      <c r="AV149" s="91">
        <f t="shared" ref="AV149:AV180" si="100">Y149/B149*100</f>
        <v>10.111893825164806</v>
      </c>
      <c r="AW149" s="91">
        <f t="shared" ref="AW149:AW180" si="101">Z149/C149*100</f>
        <v>9.074635110623932</v>
      </c>
      <c r="AX149" s="91">
        <f t="shared" ref="AX149:AX180" si="102">AA149/D149*100</f>
        <v>9.9319818470312793</v>
      </c>
      <c r="AY149" s="91">
        <f t="shared" ref="AY149:AY180" si="103">AB149/E149*100</f>
        <v>10.129399302600225</v>
      </c>
      <c r="AZ149" s="91">
        <f t="shared" ref="AZ149:AZ180" si="104">AC149/F149*100</f>
        <v>7.6876160957372628</v>
      </c>
      <c r="BA149" s="91">
        <f t="shared" ref="BA149:BA180" si="105">AD149/G149*100</f>
        <v>9.1359077876672785</v>
      </c>
      <c r="BB149" s="91">
        <f t="shared" ref="BB149:BB180" si="106">AE149/H149*100</f>
        <v>9.0444763676971256</v>
      </c>
      <c r="BC149" s="91">
        <f t="shared" ref="BC149:BC180" si="107">AF149/I149*100</f>
        <v>8.8092187537738127</v>
      </c>
      <c r="BD149" s="91">
        <f t="shared" ref="BD149:BD180" si="108">AG149/J149*100</f>
        <v>9.3675125623118447</v>
      </c>
      <c r="BE149" s="91">
        <f t="shared" ref="BE149:BE180" si="109">AH149/K149*100</f>
        <v>13.940769475684231</v>
      </c>
      <c r="BF149" s="91">
        <f t="shared" ref="BF149:BF180" si="110">AI149/L149*100</f>
        <v>8.9498154059701758</v>
      </c>
      <c r="BG149" s="91">
        <f t="shared" si="94"/>
        <v>-1.1620784191946303</v>
      </c>
    </row>
    <row r="150" spans="1:59" x14ac:dyDescent="0.2">
      <c r="A150" s="88" t="s">
        <v>241</v>
      </c>
      <c r="B150" s="85">
        <v>1077760</v>
      </c>
      <c r="C150" s="85">
        <v>1223738</v>
      </c>
      <c r="D150" s="85">
        <v>1337714</v>
      </c>
      <c r="E150" s="85">
        <v>1337293</v>
      </c>
      <c r="F150" s="85">
        <v>1471002</v>
      </c>
      <c r="G150" s="85">
        <v>2311533</v>
      </c>
      <c r="H150" s="85">
        <v>2274187</v>
      </c>
      <c r="I150" s="85">
        <v>2441313</v>
      </c>
      <c r="J150" s="85">
        <v>2233710</v>
      </c>
      <c r="K150" s="85">
        <v>2165392</v>
      </c>
      <c r="L150" s="43">
        <v>2297631.4300000002</v>
      </c>
      <c r="M150" s="91">
        <f t="shared" ref="M150:M213" si="111">B150/B$289*100</f>
        <v>0.14870352501405262</v>
      </c>
      <c r="N150" s="91">
        <f t="shared" ref="N150:N213" si="112">C150/C$289*100</f>
        <v>0.15017499857100722</v>
      </c>
      <c r="O150" s="91">
        <f t="shared" ref="O150:O213" si="113">D150/D$289*100</f>
        <v>0.1484564421011125</v>
      </c>
      <c r="P150" s="91">
        <f t="shared" ref="P150:P213" si="114">E150/E$289*100</f>
        <v>0.13034457757290921</v>
      </c>
      <c r="Q150" s="91">
        <f t="shared" ref="Q150:Q213" si="115">F150/F$289*100</f>
        <v>0.12811388584701805</v>
      </c>
      <c r="R150" s="91">
        <f t="shared" ref="R150:R213" si="116">G150/G$289*100</f>
        <v>0.17954463233189061</v>
      </c>
      <c r="S150" s="91">
        <f t="shared" ref="S150:S213" si="117">H150/H$289*100</f>
        <v>0.21534985598876624</v>
      </c>
      <c r="T150" s="91">
        <f t="shared" ref="T150:T213" si="118">I150/I$289*100</f>
        <v>0.19095216681436147</v>
      </c>
      <c r="U150" s="91">
        <f t="shared" ref="U150:U213" si="119">J150/J$289*100</f>
        <v>0.15089676059855525</v>
      </c>
      <c r="V150" s="91">
        <f t="shared" ref="V150:W213" si="120">K150/K$289*100</f>
        <v>0.1400905798214864</v>
      </c>
      <c r="W150" s="91">
        <f t="shared" si="120"/>
        <v>0.14552550017654628</v>
      </c>
      <c r="X150" s="42">
        <f t="shared" si="92"/>
        <v>-3.1780248375063436E-3</v>
      </c>
      <c r="Y150" s="85">
        <v>145011</v>
      </c>
      <c r="Z150" s="85">
        <v>185920</v>
      </c>
      <c r="AA150" s="85">
        <v>169283</v>
      </c>
      <c r="AB150" s="85">
        <v>208527</v>
      </c>
      <c r="AC150" s="85">
        <v>250734</v>
      </c>
      <c r="AD150" s="85">
        <v>364829</v>
      </c>
      <c r="AE150" s="85">
        <v>355411</v>
      </c>
      <c r="AF150" s="85">
        <v>317444</v>
      </c>
      <c r="AG150" s="85">
        <v>368728</v>
      </c>
      <c r="AH150" s="85">
        <v>367870</v>
      </c>
      <c r="AI150" s="45">
        <v>410689.45899999997</v>
      </c>
      <c r="AJ150" s="91">
        <f t="shared" ref="AJ150:AS189" si="121">Y150/Y$289*100</f>
        <v>0.1488639060365104</v>
      </c>
      <c r="AK150" s="91">
        <f t="shared" si="99"/>
        <v>0.16790196194327556</v>
      </c>
      <c r="AL150" s="91">
        <f t="shared" si="99"/>
        <v>0.14077871671097247</v>
      </c>
      <c r="AM150" s="91">
        <f t="shared" si="99"/>
        <v>0.15594101759674586</v>
      </c>
      <c r="AN150" s="91">
        <f t="shared" si="99"/>
        <v>0.18447427388628387</v>
      </c>
      <c r="AO150" s="91">
        <f t="shared" si="99"/>
        <v>0.24125701950540213</v>
      </c>
      <c r="AP150" s="91">
        <f t="shared" si="99"/>
        <v>0.27574296269334908</v>
      </c>
      <c r="AQ150" s="91">
        <f t="shared" si="99"/>
        <v>0.19396003215013219</v>
      </c>
      <c r="AR150" s="91">
        <f t="shared" si="99"/>
        <v>0.18616176791600017</v>
      </c>
      <c r="AS150" s="91">
        <f t="shared" si="99"/>
        <v>0.17036445572902686</v>
      </c>
      <c r="AT150" s="91">
        <f t="shared" si="99"/>
        <v>0.18159811791021901</v>
      </c>
      <c r="AU150" s="42">
        <f t="shared" si="93"/>
        <v>3.2734211873708619E-2</v>
      </c>
      <c r="AV150" s="91">
        <f t="shared" si="100"/>
        <v>13.454850801662706</v>
      </c>
      <c r="AW150" s="91">
        <f t="shared" si="101"/>
        <v>15.192794536085339</v>
      </c>
      <c r="AX150" s="91">
        <f t="shared" si="102"/>
        <v>12.654648153491705</v>
      </c>
      <c r="AY150" s="91">
        <f t="shared" si="103"/>
        <v>15.593217043684518</v>
      </c>
      <c r="AZ150" s="91">
        <f t="shared" si="104"/>
        <v>17.045116186109876</v>
      </c>
      <c r="BA150" s="91">
        <f t="shared" si="105"/>
        <v>15.782989038010706</v>
      </c>
      <c r="BB150" s="91">
        <f t="shared" si="106"/>
        <v>15.628046418346425</v>
      </c>
      <c r="BC150" s="91">
        <f t="shared" si="107"/>
        <v>13.003002892296072</v>
      </c>
      <c r="BD150" s="91">
        <f t="shared" si="108"/>
        <v>16.507424867149272</v>
      </c>
      <c r="BE150" s="91">
        <f t="shared" si="109"/>
        <v>16.988609914509706</v>
      </c>
      <c r="BF150" s="91">
        <f t="shared" si="110"/>
        <v>17.874470797955613</v>
      </c>
      <c r="BG150" s="91">
        <f t="shared" si="94"/>
        <v>4.4196199962929068</v>
      </c>
    </row>
    <row r="151" spans="1:59" x14ac:dyDescent="0.2">
      <c r="A151" s="88" t="s">
        <v>242</v>
      </c>
      <c r="B151" s="85">
        <v>8047048</v>
      </c>
      <c r="C151" s="85">
        <v>6894715</v>
      </c>
      <c r="D151" s="85">
        <v>6626555</v>
      </c>
      <c r="E151" s="85">
        <v>7288375</v>
      </c>
      <c r="F151" s="85">
        <v>10443447</v>
      </c>
      <c r="G151" s="85">
        <v>16031502</v>
      </c>
      <c r="H151" s="85">
        <v>16905202</v>
      </c>
      <c r="I151" s="85">
        <v>19019850</v>
      </c>
      <c r="J151" s="85">
        <v>18091012</v>
      </c>
      <c r="K151" s="85">
        <v>25992293</v>
      </c>
      <c r="L151" s="43">
        <v>22876737.335000001</v>
      </c>
      <c r="M151" s="91">
        <f t="shared" si="111"/>
        <v>1.1102883791913618</v>
      </c>
      <c r="N151" s="91">
        <f t="shared" si="112"/>
        <v>0.8461074308982004</v>
      </c>
      <c r="O151" s="91">
        <f t="shared" si="113"/>
        <v>0.73539992755352612</v>
      </c>
      <c r="P151" s="91">
        <f t="shared" si="114"/>
        <v>0.71039043842146199</v>
      </c>
      <c r="Q151" s="91">
        <f t="shared" si="115"/>
        <v>0.90955048110565651</v>
      </c>
      <c r="R151" s="91">
        <f t="shared" si="116"/>
        <v>1.2452213021912164</v>
      </c>
      <c r="S151" s="91">
        <f t="shared" si="117"/>
        <v>1.6008062732576533</v>
      </c>
      <c r="T151" s="91">
        <f t="shared" si="118"/>
        <v>1.4876755131292601</v>
      </c>
      <c r="U151" s="91">
        <f t="shared" si="119"/>
        <v>1.2221260175893871</v>
      </c>
      <c r="V151" s="91">
        <f t="shared" si="120"/>
        <v>1.6815779301207181</v>
      </c>
      <c r="W151" s="91">
        <f t="shared" si="120"/>
        <v>1.4489480774048018</v>
      </c>
      <c r="X151" s="42">
        <f t="shared" si="92"/>
        <v>0.33865969821344</v>
      </c>
      <c r="Y151" s="85">
        <v>982775</v>
      </c>
      <c r="Z151" s="85">
        <v>812240</v>
      </c>
      <c r="AA151" s="85">
        <v>993439</v>
      </c>
      <c r="AB151" s="85">
        <v>1028011</v>
      </c>
      <c r="AC151" s="85">
        <v>1302201</v>
      </c>
      <c r="AD151" s="85">
        <v>2001005</v>
      </c>
      <c r="AE151" s="85">
        <v>1527802</v>
      </c>
      <c r="AF151" s="85">
        <v>1653326</v>
      </c>
      <c r="AG151" s="85">
        <v>1864378</v>
      </c>
      <c r="AH151" s="85">
        <v>2203427</v>
      </c>
      <c r="AI151" s="45">
        <v>1896489.4750000001</v>
      </c>
      <c r="AJ151" s="91">
        <f t="shared" si="121"/>
        <v>1.0088870861867822</v>
      </c>
      <c r="AK151" s="91">
        <f t="shared" si="99"/>
        <v>0.73352350241397446</v>
      </c>
      <c r="AL151" s="91">
        <f t="shared" si="99"/>
        <v>0.82616132482666182</v>
      </c>
      <c r="AM151" s="91">
        <f t="shared" si="99"/>
        <v>0.76876894330541512</v>
      </c>
      <c r="AN151" s="91">
        <f t="shared" si="99"/>
        <v>0.95807742040964816</v>
      </c>
      <c r="AO151" s="91">
        <f t="shared" si="99"/>
        <v>1.3232404833919649</v>
      </c>
      <c r="AP151" s="91">
        <f t="shared" si="99"/>
        <v>1.1853337400610113</v>
      </c>
      <c r="AQ151" s="91">
        <f t="shared" si="99"/>
        <v>1.0101912907934925</v>
      </c>
      <c r="AR151" s="91">
        <f t="shared" si="99"/>
        <v>0.94127894964227443</v>
      </c>
      <c r="AS151" s="91">
        <f t="shared" si="99"/>
        <v>1.0204301562879345</v>
      </c>
      <c r="AT151" s="91">
        <f t="shared" si="99"/>
        <v>0.83858718978355729</v>
      </c>
      <c r="AU151" s="42">
        <f t="shared" si="93"/>
        <v>-0.17029989640322496</v>
      </c>
      <c r="AV151" s="91">
        <f t="shared" si="100"/>
        <v>12.212863648880932</v>
      </c>
      <c r="AW151" s="91">
        <f t="shared" si="101"/>
        <v>11.780617472948483</v>
      </c>
      <c r="AX151" s="91">
        <f t="shared" si="102"/>
        <v>14.991786833430041</v>
      </c>
      <c r="AY151" s="91">
        <f t="shared" si="103"/>
        <v>14.104803882895709</v>
      </c>
      <c r="AZ151" s="91">
        <f t="shared" si="104"/>
        <v>12.469072711337549</v>
      </c>
      <c r="BA151" s="91">
        <f t="shared" si="105"/>
        <v>12.481706330448636</v>
      </c>
      <c r="BB151" s="91">
        <f t="shared" si="106"/>
        <v>9.0374666922051574</v>
      </c>
      <c r="BC151" s="91">
        <f t="shared" si="107"/>
        <v>8.6926342741924891</v>
      </c>
      <c r="BD151" s="91">
        <f t="shared" si="108"/>
        <v>10.305548412659281</v>
      </c>
      <c r="BE151" s="91">
        <f t="shared" si="109"/>
        <v>8.4772320779855797</v>
      </c>
      <c r="BF151" s="91">
        <f t="shared" si="110"/>
        <v>8.2900347511464751</v>
      </c>
      <c r="BG151" s="91">
        <f t="shared" si="94"/>
        <v>-3.9228288977344565</v>
      </c>
    </row>
    <row r="152" spans="1:59" x14ac:dyDescent="0.2">
      <c r="A152" s="88" t="s">
        <v>243</v>
      </c>
      <c r="B152" s="85">
        <v>1419363</v>
      </c>
      <c r="C152" s="85">
        <v>1273706</v>
      </c>
      <c r="D152" s="85">
        <v>1190935</v>
      </c>
      <c r="E152" s="85">
        <v>1329691</v>
      </c>
      <c r="F152" s="85">
        <v>2034425</v>
      </c>
      <c r="G152" s="85">
        <v>3190447</v>
      </c>
      <c r="H152" s="85">
        <v>2525373</v>
      </c>
      <c r="I152" s="85">
        <v>3209369</v>
      </c>
      <c r="J152" s="85">
        <v>3294765</v>
      </c>
      <c r="K152" s="85">
        <v>3254826</v>
      </c>
      <c r="L152" s="43">
        <v>2996045.2829999998</v>
      </c>
      <c r="M152" s="91">
        <f t="shared" si="111"/>
        <v>0.19583606867439948</v>
      </c>
      <c r="N152" s="91">
        <f t="shared" si="112"/>
        <v>0.15630698460772102</v>
      </c>
      <c r="O152" s="91">
        <f t="shared" si="113"/>
        <v>0.13216724417453091</v>
      </c>
      <c r="P152" s="91">
        <f t="shared" si="114"/>
        <v>0.12960361842729995</v>
      </c>
      <c r="Q152" s="91">
        <f t="shared" si="115"/>
        <v>0.17718405020137273</v>
      </c>
      <c r="R152" s="91">
        <f t="shared" si="116"/>
        <v>0.24781287292432483</v>
      </c>
      <c r="S152" s="91">
        <f t="shared" si="117"/>
        <v>0.23913544131063916</v>
      </c>
      <c r="T152" s="91">
        <f t="shared" si="118"/>
        <v>0.25102719915751909</v>
      </c>
      <c r="U152" s="91">
        <f t="shared" si="119"/>
        <v>0.222575609830058</v>
      </c>
      <c r="V152" s="91">
        <f t="shared" si="120"/>
        <v>0.21057178633616883</v>
      </c>
      <c r="W152" s="91">
        <f t="shared" si="120"/>
        <v>0.18976106553354255</v>
      </c>
      <c r="X152" s="42">
        <f t="shared" si="92"/>
        <v>-6.0750031408569327E-3</v>
      </c>
      <c r="Y152" s="85">
        <v>210731</v>
      </c>
      <c r="Z152" s="85">
        <v>284150</v>
      </c>
      <c r="AA152" s="85">
        <v>263675</v>
      </c>
      <c r="AB152" s="85">
        <v>262255</v>
      </c>
      <c r="AC152" s="85">
        <v>358512</v>
      </c>
      <c r="AD152" s="85">
        <v>538365</v>
      </c>
      <c r="AE152" s="85">
        <v>332453</v>
      </c>
      <c r="AF152" s="85">
        <v>440436</v>
      </c>
      <c r="AG152" s="85">
        <v>457680</v>
      </c>
      <c r="AH152" s="85">
        <v>428427</v>
      </c>
      <c r="AI152" s="45">
        <v>457319.978</v>
      </c>
      <c r="AJ152" s="91">
        <f t="shared" si="121"/>
        <v>0.2163300700152393</v>
      </c>
      <c r="AK152" s="91">
        <f t="shared" si="99"/>
        <v>0.25661221216750085</v>
      </c>
      <c r="AL152" s="91">
        <f t="shared" si="99"/>
        <v>0.21927676216020314</v>
      </c>
      <c r="AM152" s="91">
        <f t="shared" si="99"/>
        <v>0.19611998239956735</v>
      </c>
      <c r="AN152" s="91">
        <f t="shared" si="99"/>
        <v>0.26377053323250693</v>
      </c>
      <c r="AO152" s="91">
        <f t="shared" si="99"/>
        <v>0.35601428424282555</v>
      </c>
      <c r="AP152" s="91">
        <f t="shared" si="99"/>
        <v>0.25793117032475632</v>
      </c>
      <c r="AQ152" s="91">
        <f t="shared" si="99"/>
        <v>0.26910882146166132</v>
      </c>
      <c r="AR152" s="91">
        <f t="shared" si="99"/>
        <v>0.23107146172733009</v>
      </c>
      <c r="AS152" s="91">
        <f t="shared" si="99"/>
        <v>0.19840903763454426</v>
      </c>
      <c r="AT152" s="91">
        <f t="shared" si="99"/>
        <v>0.20221713868614968</v>
      </c>
      <c r="AU152" s="42">
        <f t="shared" si="93"/>
        <v>-1.4112931329089612E-2</v>
      </c>
      <c r="AV152" s="91">
        <f t="shared" si="100"/>
        <v>14.84687144867099</v>
      </c>
      <c r="AW152" s="91">
        <f t="shared" si="101"/>
        <v>22.308915872265654</v>
      </c>
      <c r="AX152" s="91">
        <f t="shared" si="102"/>
        <v>22.140167179568994</v>
      </c>
      <c r="AY152" s="91">
        <f t="shared" si="103"/>
        <v>19.723003314303849</v>
      </c>
      <c r="AZ152" s="91">
        <f t="shared" si="104"/>
        <v>17.622276564631285</v>
      </c>
      <c r="BA152" s="91">
        <f t="shared" si="105"/>
        <v>16.874281252752358</v>
      </c>
      <c r="BB152" s="91">
        <f t="shared" si="106"/>
        <v>13.164510747521257</v>
      </c>
      <c r="BC152" s="91">
        <f t="shared" si="107"/>
        <v>13.723445325233714</v>
      </c>
      <c r="BD152" s="91">
        <f t="shared" si="108"/>
        <v>13.891127288289148</v>
      </c>
      <c r="BE152" s="91">
        <f t="shared" si="109"/>
        <v>13.162823450470162</v>
      </c>
      <c r="BF152" s="91">
        <f t="shared" si="110"/>
        <v>15.264121026304261</v>
      </c>
      <c r="BG152" s="91">
        <f t="shared" si="94"/>
        <v>0.41724957763327097</v>
      </c>
    </row>
    <row r="153" spans="1:59" x14ac:dyDescent="0.2">
      <c r="A153" s="88" t="s">
        <v>244</v>
      </c>
      <c r="B153" s="85">
        <v>5750589</v>
      </c>
      <c r="C153" s="85">
        <v>6926461</v>
      </c>
      <c r="D153" s="85">
        <v>5824420</v>
      </c>
      <c r="E153" s="85">
        <v>8226378</v>
      </c>
      <c r="F153" s="85">
        <v>11209235</v>
      </c>
      <c r="G153" s="85">
        <v>14611992</v>
      </c>
      <c r="H153" s="85">
        <v>9680733</v>
      </c>
      <c r="I153" s="85">
        <v>10930665</v>
      </c>
      <c r="J153" s="85">
        <v>14811173</v>
      </c>
      <c r="K153" s="85">
        <v>10563924</v>
      </c>
      <c r="L153" s="43">
        <v>7788264.2410000004</v>
      </c>
      <c r="M153" s="91">
        <f t="shared" si="111"/>
        <v>0.79343532438301279</v>
      </c>
      <c r="N153" s="91">
        <f t="shared" si="112"/>
        <v>0.85000324479352385</v>
      </c>
      <c r="O153" s="91">
        <f t="shared" si="113"/>
        <v>0.64638081869709207</v>
      </c>
      <c r="P153" s="91">
        <f t="shared" si="114"/>
        <v>0.80181662908956652</v>
      </c>
      <c r="Q153" s="91">
        <f t="shared" si="115"/>
        <v>0.97624520783955382</v>
      </c>
      <c r="R153" s="91">
        <f t="shared" si="116"/>
        <v>1.1349631310807704</v>
      </c>
      <c r="S153" s="91">
        <f t="shared" si="117"/>
        <v>0.91669878396793969</v>
      </c>
      <c r="T153" s="91">
        <f t="shared" si="118"/>
        <v>0.85496377009908286</v>
      </c>
      <c r="U153" s="91">
        <f t="shared" si="119"/>
        <v>1.0005587235427988</v>
      </c>
      <c r="V153" s="91">
        <f t="shared" si="120"/>
        <v>0.68343571895994626</v>
      </c>
      <c r="W153" s="91">
        <f t="shared" si="120"/>
        <v>0.49328671012244746</v>
      </c>
      <c r="X153" s="42">
        <f t="shared" si="92"/>
        <v>-0.30014861426056533</v>
      </c>
      <c r="Y153" s="85">
        <v>995658</v>
      </c>
      <c r="Z153" s="85">
        <v>1030223</v>
      </c>
      <c r="AA153" s="85">
        <v>1024725</v>
      </c>
      <c r="AB153" s="85">
        <v>1534248</v>
      </c>
      <c r="AC153" s="85">
        <v>2089743</v>
      </c>
      <c r="AD153" s="85">
        <v>2429378</v>
      </c>
      <c r="AE153" s="85">
        <v>1501184</v>
      </c>
      <c r="AF153" s="85">
        <v>1675934</v>
      </c>
      <c r="AG153" s="85">
        <v>2806996</v>
      </c>
      <c r="AH153" s="85">
        <v>2731497</v>
      </c>
      <c r="AI153" s="45">
        <v>1951593.7690000001</v>
      </c>
      <c r="AJ153" s="91">
        <f t="shared" si="121"/>
        <v>1.0221123842777435</v>
      </c>
      <c r="AK153" s="91">
        <f t="shared" si="99"/>
        <v>0.93038114747787859</v>
      </c>
      <c r="AL153" s="91">
        <f t="shared" si="99"/>
        <v>0.85217931204935682</v>
      </c>
      <c r="AM153" s="91">
        <f t="shared" si="99"/>
        <v>1.147343962008623</v>
      </c>
      <c r="AN153" s="91">
        <f t="shared" si="99"/>
        <v>1.5375011866517683</v>
      </c>
      <c r="AO153" s="91">
        <f t="shared" si="99"/>
        <v>1.6065183840429209</v>
      </c>
      <c r="AP153" s="91">
        <f t="shared" si="99"/>
        <v>1.1646823641019903</v>
      </c>
      <c r="AQ153" s="91">
        <f t="shared" si="99"/>
        <v>1.0240049032947531</v>
      </c>
      <c r="AR153" s="91">
        <f t="shared" si="99"/>
        <v>1.4171837720301708</v>
      </c>
      <c r="AS153" s="91">
        <f t="shared" si="99"/>
        <v>1.2649849124159884</v>
      </c>
      <c r="AT153" s="91">
        <f t="shared" si="99"/>
        <v>0.86295313310125843</v>
      </c>
      <c r="AU153" s="42">
        <f t="shared" si="93"/>
        <v>-0.15915925117648511</v>
      </c>
      <c r="AV153" s="91">
        <f t="shared" si="100"/>
        <v>17.314017746703858</v>
      </c>
      <c r="AW153" s="91">
        <f t="shared" si="101"/>
        <v>14.873728445161245</v>
      </c>
      <c r="AX153" s="91">
        <f t="shared" si="102"/>
        <v>17.593597302392343</v>
      </c>
      <c r="AY153" s="91">
        <f t="shared" si="103"/>
        <v>18.650346482984371</v>
      </c>
      <c r="AZ153" s="91">
        <f t="shared" si="104"/>
        <v>18.643047451498699</v>
      </c>
      <c r="BA153" s="91">
        <f t="shared" si="105"/>
        <v>16.625919313396832</v>
      </c>
      <c r="BB153" s="91">
        <f t="shared" si="106"/>
        <v>15.50692494049779</v>
      </c>
      <c r="BC153" s="91">
        <f t="shared" si="107"/>
        <v>15.332406582765094</v>
      </c>
      <c r="BD153" s="91">
        <f t="shared" si="108"/>
        <v>18.951881798963527</v>
      </c>
      <c r="BE153" s="91">
        <f t="shared" si="109"/>
        <v>25.856840696695659</v>
      </c>
      <c r="BF153" s="91">
        <f t="shared" si="110"/>
        <v>25.058135017121845</v>
      </c>
      <c r="BG153" s="91">
        <f t="shared" si="94"/>
        <v>7.7441172704179877</v>
      </c>
    </row>
    <row r="154" spans="1:59" x14ac:dyDescent="0.2">
      <c r="A154" s="88" t="s">
        <v>245</v>
      </c>
      <c r="B154" s="85">
        <v>677489</v>
      </c>
      <c r="C154" s="85">
        <v>611091</v>
      </c>
      <c r="D154" s="85">
        <v>628355</v>
      </c>
      <c r="E154" s="85">
        <v>707276</v>
      </c>
      <c r="F154" s="85">
        <v>1226515</v>
      </c>
      <c r="G154" s="85">
        <v>1487777</v>
      </c>
      <c r="H154" s="85">
        <v>728478</v>
      </c>
      <c r="I154" s="85">
        <v>804452</v>
      </c>
      <c r="J154" s="85">
        <v>1054135</v>
      </c>
      <c r="K154" s="85">
        <v>596898</v>
      </c>
      <c r="L154" s="43">
        <v>630335.90899999999</v>
      </c>
      <c r="M154" s="91">
        <f t="shared" si="111"/>
        <v>9.3476286425777058E-2</v>
      </c>
      <c r="N154" s="91">
        <f t="shared" si="112"/>
        <v>7.4992024478896108E-2</v>
      </c>
      <c r="O154" s="91">
        <f t="shared" si="113"/>
        <v>6.9733401666159253E-2</v>
      </c>
      <c r="P154" s="91">
        <f t="shared" si="114"/>
        <v>6.8937466544322701E-2</v>
      </c>
      <c r="Q154" s="91">
        <f t="shared" si="115"/>
        <v>0.10682079473695844</v>
      </c>
      <c r="R154" s="91">
        <f t="shared" si="116"/>
        <v>0.11556070125619802</v>
      </c>
      <c r="S154" s="91">
        <f t="shared" si="117"/>
        <v>6.8981852587753106E-2</v>
      </c>
      <c r="T154" s="91">
        <f t="shared" si="118"/>
        <v>6.2921818094667389E-2</v>
      </c>
      <c r="U154" s="91">
        <f t="shared" si="119"/>
        <v>7.1211373335642508E-2</v>
      </c>
      <c r="V154" s="91">
        <f t="shared" si="120"/>
        <v>3.8616466170691303E-2</v>
      </c>
      <c r="W154" s="91">
        <f t="shared" si="120"/>
        <v>3.9923700223957567E-2</v>
      </c>
      <c r="X154" s="42">
        <f t="shared" si="92"/>
        <v>-5.3552586201819491E-2</v>
      </c>
      <c r="Y154" s="85">
        <v>327325</v>
      </c>
      <c r="Z154" s="85">
        <v>371866</v>
      </c>
      <c r="AA154" s="85">
        <v>326180</v>
      </c>
      <c r="AB154" s="85">
        <v>348449</v>
      </c>
      <c r="AC154" s="85">
        <v>339449</v>
      </c>
      <c r="AD154" s="85">
        <v>392972</v>
      </c>
      <c r="AE154" s="85">
        <v>452219</v>
      </c>
      <c r="AF154" s="85">
        <v>436641</v>
      </c>
      <c r="AG154" s="85">
        <v>678096</v>
      </c>
      <c r="AH154" s="85">
        <v>422859</v>
      </c>
      <c r="AI154" s="45">
        <v>280361.15700000001</v>
      </c>
      <c r="AJ154" s="91">
        <f t="shared" si="121"/>
        <v>0.33602194346222536</v>
      </c>
      <c r="AK154" s="91">
        <f t="shared" si="99"/>
        <v>0.33582740415231338</v>
      </c>
      <c r="AL154" s="91">
        <f t="shared" si="99"/>
        <v>0.27125701822855813</v>
      </c>
      <c r="AM154" s="91">
        <f t="shared" si="99"/>
        <v>0.26057772681987706</v>
      </c>
      <c r="AN154" s="91">
        <f t="shared" si="99"/>
        <v>0.24974517933916088</v>
      </c>
      <c r="AO154" s="91">
        <f t="shared" si="99"/>
        <v>0.25986764612757451</v>
      </c>
      <c r="AP154" s="91">
        <f t="shared" si="99"/>
        <v>0.35085072450268456</v>
      </c>
      <c r="AQ154" s="91">
        <f t="shared" si="99"/>
        <v>0.26679005556276336</v>
      </c>
      <c r="AR154" s="91">
        <f t="shared" si="99"/>
        <v>0.34235412058961634</v>
      </c>
      <c r="AS154" s="91">
        <f t="shared" si="99"/>
        <v>0.19583043842966419</v>
      </c>
      <c r="AT154" s="91">
        <f t="shared" si="99"/>
        <v>0.12396972293932539</v>
      </c>
      <c r="AU154" s="42">
        <f t="shared" si="93"/>
        <v>-0.21205222052289996</v>
      </c>
      <c r="AV154" s="91">
        <f t="shared" si="100"/>
        <v>48.314437577584286</v>
      </c>
      <c r="AW154" s="91">
        <f t="shared" si="101"/>
        <v>60.852802610413178</v>
      </c>
      <c r="AX154" s="91">
        <f t="shared" si="102"/>
        <v>51.910146334476522</v>
      </c>
      <c r="AY154" s="91">
        <f t="shared" si="103"/>
        <v>49.266340155752495</v>
      </c>
      <c r="AZ154" s="91">
        <f t="shared" si="104"/>
        <v>27.675894709807871</v>
      </c>
      <c r="BA154" s="91">
        <f t="shared" si="105"/>
        <v>26.413367057025351</v>
      </c>
      <c r="BB154" s="91">
        <f t="shared" si="106"/>
        <v>62.077235002292454</v>
      </c>
      <c r="BC154" s="91">
        <f t="shared" si="107"/>
        <v>54.27806755406165</v>
      </c>
      <c r="BD154" s="91">
        <f t="shared" si="108"/>
        <v>64.327244612881657</v>
      </c>
      <c r="BE154" s="91">
        <f t="shared" si="109"/>
        <v>70.842757053969024</v>
      </c>
      <c r="BF154" s="91">
        <f t="shared" si="110"/>
        <v>44.47805574725713</v>
      </c>
      <c r="BG154" s="91">
        <f t="shared" si="94"/>
        <v>-3.8363818303271557</v>
      </c>
    </row>
    <row r="155" spans="1:59" x14ac:dyDescent="0.2">
      <c r="A155" s="88" t="s">
        <v>246</v>
      </c>
      <c r="B155" s="85">
        <v>3297751</v>
      </c>
      <c r="C155" s="85">
        <v>3115922</v>
      </c>
      <c r="D155" s="85">
        <v>3387722</v>
      </c>
      <c r="E155" s="85">
        <v>3813842</v>
      </c>
      <c r="F155" s="85">
        <v>4567605</v>
      </c>
      <c r="G155" s="85">
        <v>5931953</v>
      </c>
      <c r="H155" s="85">
        <v>6350471</v>
      </c>
      <c r="I155" s="85">
        <v>6707911</v>
      </c>
      <c r="J155" s="85">
        <v>6783498</v>
      </c>
      <c r="K155" s="85">
        <v>7946617</v>
      </c>
      <c r="L155" s="43">
        <v>8880362.8969999999</v>
      </c>
      <c r="M155" s="91">
        <f t="shared" si="111"/>
        <v>0.45500593668220846</v>
      </c>
      <c r="N155" s="91">
        <f t="shared" si="112"/>
        <v>0.3823805274473539</v>
      </c>
      <c r="O155" s="91">
        <f t="shared" si="113"/>
        <v>0.37596164422863565</v>
      </c>
      <c r="P155" s="91">
        <f t="shared" si="114"/>
        <v>0.37173126937763018</v>
      </c>
      <c r="Q155" s="91">
        <f t="shared" si="115"/>
        <v>0.39780613864853259</v>
      </c>
      <c r="R155" s="91">
        <f t="shared" si="116"/>
        <v>0.46075497100627827</v>
      </c>
      <c r="S155" s="91">
        <f t="shared" si="117"/>
        <v>0.60134589429577967</v>
      </c>
      <c r="T155" s="91">
        <f t="shared" si="118"/>
        <v>0.52467264142200953</v>
      </c>
      <c r="U155" s="91">
        <f t="shared" si="119"/>
        <v>0.45825459604280699</v>
      </c>
      <c r="V155" s="91">
        <f t="shared" si="120"/>
        <v>0.51410838460162445</v>
      </c>
      <c r="W155" s="91">
        <f t="shared" si="120"/>
        <v>0.56245716151922953</v>
      </c>
      <c r="X155" s="42">
        <f t="shared" si="92"/>
        <v>0.10745122483702108</v>
      </c>
      <c r="Y155" s="85">
        <v>336598</v>
      </c>
      <c r="Z155" s="85">
        <v>380862</v>
      </c>
      <c r="AA155" s="85">
        <v>429340</v>
      </c>
      <c r="AB155" s="85">
        <v>510756</v>
      </c>
      <c r="AC155" s="85">
        <v>555505</v>
      </c>
      <c r="AD155" s="85">
        <v>619188</v>
      </c>
      <c r="AE155" s="85">
        <v>609292</v>
      </c>
      <c r="AF155" s="85">
        <v>556304</v>
      </c>
      <c r="AG155" s="85">
        <v>587794</v>
      </c>
      <c r="AH155" s="85">
        <v>577084</v>
      </c>
      <c r="AI155" s="45">
        <v>587811.48300000001</v>
      </c>
      <c r="AJ155" s="91">
        <f t="shared" si="121"/>
        <v>0.34554132475520699</v>
      </c>
      <c r="AK155" s="91">
        <f t="shared" si="99"/>
        <v>0.34395157610606614</v>
      </c>
      <c r="AL155" s="91">
        <f t="shared" si="99"/>
        <v>0.35704668651127947</v>
      </c>
      <c r="AM155" s="91">
        <f t="shared" si="99"/>
        <v>0.38195442500800153</v>
      </c>
      <c r="AN155" s="91">
        <f t="shared" si="99"/>
        <v>0.40870556651750506</v>
      </c>
      <c r="AO155" s="91">
        <f t="shared" si="99"/>
        <v>0.40946155978146181</v>
      </c>
      <c r="AP155" s="91">
        <f t="shared" si="99"/>
        <v>0.47271463524020368</v>
      </c>
      <c r="AQ155" s="91">
        <f t="shared" si="99"/>
        <v>0.33990480754163604</v>
      </c>
      <c r="AR155" s="91">
        <f t="shared" si="99"/>
        <v>0.29676284472678344</v>
      </c>
      <c r="AS155" s="91">
        <f t="shared" si="99"/>
        <v>0.26725365365463272</v>
      </c>
      <c r="AT155" s="91">
        <f t="shared" si="99"/>
        <v>0.25991769854218422</v>
      </c>
      <c r="AU155" s="42">
        <f t="shared" si="93"/>
        <v>-8.5623626213022774E-2</v>
      </c>
      <c r="AV155" s="91">
        <f t="shared" si="100"/>
        <v>10.206895547905225</v>
      </c>
      <c r="AW155" s="91">
        <f t="shared" si="101"/>
        <v>12.223091592151537</v>
      </c>
      <c r="AX155" s="91">
        <f t="shared" si="102"/>
        <v>12.67341298961367</v>
      </c>
      <c r="AY155" s="91">
        <f t="shared" si="103"/>
        <v>13.392164646568999</v>
      </c>
      <c r="AZ155" s="91">
        <f t="shared" si="104"/>
        <v>12.161844117431345</v>
      </c>
      <c r="BA155" s="91">
        <f t="shared" si="105"/>
        <v>10.438181152143317</v>
      </c>
      <c r="BB155" s="91">
        <f t="shared" si="106"/>
        <v>9.5944379558618564</v>
      </c>
      <c r="BC155" s="91">
        <f t="shared" si="107"/>
        <v>8.293252549117005</v>
      </c>
      <c r="BD155" s="91">
        <f t="shared" si="108"/>
        <v>8.6650574674010361</v>
      </c>
      <c r="BE155" s="91">
        <f t="shared" si="109"/>
        <v>7.2620084748012905</v>
      </c>
      <c r="BF155" s="91">
        <f t="shared" si="110"/>
        <v>6.6192281758955698</v>
      </c>
      <c r="BG155" s="91">
        <f t="shared" si="94"/>
        <v>-3.5876673720096548</v>
      </c>
    </row>
    <row r="156" spans="1:59" x14ac:dyDescent="0.2">
      <c r="A156" s="88" t="s">
        <v>247</v>
      </c>
      <c r="B156" s="85">
        <v>7873236</v>
      </c>
      <c r="C156" s="85">
        <v>5671895</v>
      </c>
      <c r="D156" s="85">
        <v>7206280</v>
      </c>
      <c r="E156" s="85">
        <v>7830539</v>
      </c>
      <c r="F156" s="85">
        <v>9803526</v>
      </c>
      <c r="G156" s="85">
        <v>13473914</v>
      </c>
      <c r="H156" s="85">
        <v>12056081</v>
      </c>
      <c r="I156" s="85">
        <v>13640713</v>
      </c>
      <c r="J156" s="85">
        <v>17130348</v>
      </c>
      <c r="K156" s="85">
        <v>18022106</v>
      </c>
      <c r="L156" s="43">
        <v>18463541.184</v>
      </c>
      <c r="M156" s="91">
        <f t="shared" si="111"/>
        <v>1.0863067347716926</v>
      </c>
      <c r="N156" s="91">
        <f t="shared" si="112"/>
        <v>0.69604508769025963</v>
      </c>
      <c r="O156" s="91">
        <f t="shared" si="113"/>
        <v>0.79973648297349442</v>
      </c>
      <c r="P156" s="91">
        <f t="shared" si="114"/>
        <v>0.76323460761642437</v>
      </c>
      <c r="Q156" s="91">
        <f t="shared" si="115"/>
        <v>0.85381788118729496</v>
      </c>
      <c r="R156" s="91">
        <f t="shared" si="116"/>
        <v>1.0465647408890608</v>
      </c>
      <c r="S156" s="91">
        <f t="shared" si="117"/>
        <v>1.1416278903796833</v>
      </c>
      <c r="T156" s="91">
        <f t="shared" si="118"/>
        <v>1.066935581075769</v>
      </c>
      <c r="U156" s="91">
        <f t="shared" si="119"/>
        <v>1.1572290141181889</v>
      </c>
      <c r="V156" s="91">
        <f t="shared" si="120"/>
        <v>1.1659446784435745</v>
      </c>
      <c r="W156" s="91">
        <f t="shared" si="120"/>
        <v>1.169428669345745</v>
      </c>
      <c r="X156" s="42">
        <f t="shared" si="92"/>
        <v>8.312193457405237E-2</v>
      </c>
      <c r="Y156" s="85">
        <v>1590569</v>
      </c>
      <c r="Z156" s="85">
        <v>1588595</v>
      </c>
      <c r="AA156" s="85">
        <v>1982700</v>
      </c>
      <c r="AB156" s="85">
        <v>2252346</v>
      </c>
      <c r="AC156" s="85">
        <v>2206265</v>
      </c>
      <c r="AD156" s="85">
        <v>2764942</v>
      </c>
      <c r="AE156" s="85">
        <v>2298358</v>
      </c>
      <c r="AF156" s="85">
        <v>2533588</v>
      </c>
      <c r="AG156" s="85">
        <v>2942013</v>
      </c>
      <c r="AH156" s="85">
        <v>3079985</v>
      </c>
      <c r="AI156" s="45">
        <v>3411981.335</v>
      </c>
      <c r="AJ156" s="91">
        <f t="shared" si="121"/>
        <v>1.6328300208990096</v>
      </c>
      <c r="AK156" s="91">
        <f t="shared" si="99"/>
        <v>1.4346397226402638</v>
      </c>
      <c r="AL156" s="91">
        <f t="shared" si="99"/>
        <v>1.648848151455522</v>
      </c>
      <c r="AM156" s="91">
        <f t="shared" si="99"/>
        <v>1.6843532358877276</v>
      </c>
      <c r="AN156" s="91">
        <f t="shared" si="99"/>
        <v>1.6232307300793751</v>
      </c>
      <c r="AO156" s="91">
        <f t="shared" si="99"/>
        <v>1.8284228118524173</v>
      </c>
      <c r="AP156" s="91">
        <f t="shared" si="99"/>
        <v>1.783163842002528</v>
      </c>
      <c r="AQ156" s="91">
        <f t="shared" si="99"/>
        <v>1.5480362203575719</v>
      </c>
      <c r="AR156" s="91">
        <f t="shared" si="99"/>
        <v>1.4853505600655643</v>
      </c>
      <c r="AS156" s="91">
        <f t="shared" si="99"/>
        <v>1.4263733606398097</v>
      </c>
      <c r="AT156" s="91">
        <f t="shared" si="99"/>
        <v>1.5087053616849624</v>
      </c>
      <c r="AU156" s="42">
        <f t="shared" si="93"/>
        <v>-0.12412465921404725</v>
      </c>
      <c r="AV156" s="91">
        <f t="shared" si="100"/>
        <v>20.202226886124077</v>
      </c>
      <c r="AW156" s="91">
        <f t="shared" si="101"/>
        <v>28.008187739723674</v>
      </c>
      <c r="AX156" s="91">
        <f t="shared" si="102"/>
        <v>27.513502112046716</v>
      </c>
      <c r="AY156" s="91">
        <f t="shared" si="103"/>
        <v>28.763613845739101</v>
      </c>
      <c r="AZ156" s="91">
        <f t="shared" si="104"/>
        <v>22.504811024115202</v>
      </c>
      <c r="BA156" s="91">
        <f t="shared" si="105"/>
        <v>20.520703932057156</v>
      </c>
      <c r="BB156" s="91">
        <f t="shared" si="106"/>
        <v>19.063889832856962</v>
      </c>
      <c r="BC156" s="91">
        <f t="shared" si="107"/>
        <v>18.573721183049596</v>
      </c>
      <c r="BD156" s="91">
        <f t="shared" si="108"/>
        <v>17.174274568152381</v>
      </c>
      <c r="BE156" s="91">
        <f t="shared" si="109"/>
        <v>17.09003931061109</v>
      </c>
      <c r="BF156" s="91">
        <f t="shared" si="110"/>
        <v>18.479560887034658</v>
      </c>
      <c r="BG156" s="91">
        <f t="shared" si="94"/>
        <v>-1.7226659990894184</v>
      </c>
    </row>
    <row r="157" spans="1:59" x14ac:dyDescent="0.2">
      <c r="A157" s="88" t="s">
        <v>248</v>
      </c>
      <c r="B157" s="85">
        <v>744458</v>
      </c>
      <c r="C157" s="85">
        <v>1167111</v>
      </c>
      <c r="D157" s="85">
        <v>1299418</v>
      </c>
      <c r="E157" s="85">
        <v>1491901</v>
      </c>
      <c r="F157" s="85">
        <v>2452990</v>
      </c>
      <c r="G157" s="85">
        <v>3245250</v>
      </c>
      <c r="H157" s="85">
        <v>1880555</v>
      </c>
      <c r="I157" s="85">
        <v>3164846</v>
      </c>
      <c r="J157" s="85">
        <v>4036866</v>
      </c>
      <c r="K157" s="85">
        <v>4225045</v>
      </c>
      <c r="L157" s="43">
        <v>5760720.5089999996</v>
      </c>
      <c r="M157" s="91">
        <f t="shared" si="111"/>
        <v>0.10271630866325675</v>
      </c>
      <c r="N157" s="91">
        <f t="shared" si="112"/>
        <v>0.14322583163815034</v>
      </c>
      <c r="O157" s="91">
        <f t="shared" si="113"/>
        <v>0.14420643955445142</v>
      </c>
      <c r="P157" s="91">
        <f t="shared" si="114"/>
        <v>0.14541406081210387</v>
      </c>
      <c r="Q157" s="91">
        <f t="shared" si="115"/>
        <v>0.21363810575640058</v>
      </c>
      <c r="R157" s="91">
        <f t="shared" si="116"/>
        <v>0.25206960838329712</v>
      </c>
      <c r="S157" s="91">
        <f t="shared" si="117"/>
        <v>0.17807561490280011</v>
      </c>
      <c r="T157" s="91">
        <f t="shared" si="118"/>
        <v>0.24754474388731171</v>
      </c>
      <c r="U157" s="91">
        <f t="shared" si="119"/>
        <v>0.27270773841297541</v>
      </c>
      <c r="V157" s="91">
        <f t="shared" si="120"/>
        <v>0.27334034845509353</v>
      </c>
      <c r="W157" s="91">
        <f t="shared" si="120"/>
        <v>0.36486780364486621</v>
      </c>
      <c r="X157" s="42">
        <f t="shared" si="92"/>
        <v>0.26215149498160945</v>
      </c>
      <c r="Y157" s="85">
        <v>233266</v>
      </c>
      <c r="Z157" s="85">
        <v>344418</v>
      </c>
      <c r="AA157" s="85">
        <v>422169</v>
      </c>
      <c r="AB157" s="85">
        <v>408461</v>
      </c>
      <c r="AC157" s="85">
        <v>764691</v>
      </c>
      <c r="AD157" s="85">
        <v>839353</v>
      </c>
      <c r="AE157" s="85">
        <v>600204</v>
      </c>
      <c r="AF157" s="85">
        <v>793349</v>
      </c>
      <c r="AG157" s="85">
        <v>1101166</v>
      </c>
      <c r="AH157" s="85">
        <v>1197068</v>
      </c>
      <c r="AI157" s="45">
        <v>1433160.054</v>
      </c>
      <c r="AJ157" s="91">
        <f t="shared" si="121"/>
        <v>0.23946381933448244</v>
      </c>
      <c r="AK157" s="91">
        <f t="shared" si="99"/>
        <v>0.31103946820449158</v>
      </c>
      <c r="AL157" s="91">
        <f t="shared" si="99"/>
        <v>0.35108315693338693</v>
      </c>
      <c r="AM157" s="91">
        <f t="shared" si="99"/>
        <v>0.30545600324458899</v>
      </c>
      <c r="AN157" s="91">
        <f t="shared" si="99"/>
        <v>0.56261144069961111</v>
      </c>
      <c r="AO157" s="91">
        <f t="shared" si="99"/>
        <v>0.55505402008315619</v>
      </c>
      <c r="AP157" s="91">
        <f t="shared" si="99"/>
        <v>0.46566377849981816</v>
      </c>
      <c r="AQ157" s="91">
        <f t="shared" si="99"/>
        <v>0.48474060793801493</v>
      </c>
      <c r="AR157" s="91">
        <f t="shared" si="99"/>
        <v>0.55595183801878412</v>
      </c>
      <c r="AS157" s="91">
        <f t="shared" si="99"/>
        <v>0.55437474730376146</v>
      </c>
      <c r="AT157" s="91">
        <f t="shared" si="99"/>
        <v>0.63371280359671445</v>
      </c>
      <c r="AU157" s="42">
        <f t="shared" si="93"/>
        <v>0.39424898426223198</v>
      </c>
      <c r="AV157" s="91">
        <f t="shared" si="100"/>
        <v>31.333668252607939</v>
      </c>
      <c r="AW157" s="91">
        <f t="shared" si="101"/>
        <v>29.510303647210932</v>
      </c>
      <c r="AX157" s="91">
        <f t="shared" si="102"/>
        <v>32.489083574338665</v>
      </c>
      <c r="AY157" s="91">
        <f t="shared" si="103"/>
        <v>27.378559301186879</v>
      </c>
      <c r="AZ157" s="91">
        <f t="shared" si="104"/>
        <v>31.173832751050757</v>
      </c>
      <c r="BA157" s="91">
        <f t="shared" si="105"/>
        <v>25.864047453971189</v>
      </c>
      <c r="BB157" s="91">
        <f t="shared" si="106"/>
        <v>31.916322574984513</v>
      </c>
      <c r="BC157" s="91">
        <f t="shared" si="107"/>
        <v>25.067538831273307</v>
      </c>
      <c r="BD157" s="91">
        <f t="shared" si="108"/>
        <v>27.277744666283198</v>
      </c>
      <c r="BE157" s="91">
        <f t="shared" si="109"/>
        <v>28.332668646132763</v>
      </c>
      <c r="BF157" s="91">
        <f t="shared" si="110"/>
        <v>24.878138971695773</v>
      </c>
      <c r="BG157" s="91">
        <f t="shared" si="94"/>
        <v>-6.4555292809121667</v>
      </c>
    </row>
    <row r="158" spans="1:59" x14ac:dyDescent="0.2">
      <c r="A158" s="88" t="s">
        <v>249</v>
      </c>
      <c r="B158" s="85">
        <v>4295114</v>
      </c>
      <c r="C158" s="85">
        <v>4533462</v>
      </c>
      <c r="D158" s="85">
        <v>4996914</v>
      </c>
      <c r="E158" s="85">
        <v>5565404</v>
      </c>
      <c r="F158" s="85">
        <v>6204632</v>
      </c>
      <c r="G158" s="85">
        <v>7147122</v>
      </c>
      <c r="H158" s="85">
        <v>6888310</v>
      </c>
      <c r="I158" s="85">
        <v>7769770</v>
      </c>
      <c r="J158" s="85">
        <v>8813208</v>
      </c>
      <c r="K158" s="85">
        <v>9246571</v>
      </c>
      <c r="L158" s="43">
        <v>9514274.3359999992</v>
      </c>
      <c r="M158" s="91">
        <f t="shared" si="111"/>
        <v>0.5926167162793271</v>
      </c>
      <c r="N158" s="91">
        <f t="shared" si="112"/>
        <v>0.55633857032446121</v>
      </c>
      <c r="O158" s="91">
        <f t="shared" si="113"/>
        <v>0.55454609425126633</v>
      </c>
      <c r="P158" s="91">
        <f t="shared" si="114"/>
        <v>0.54245422162725687</v>
      </c>
      <c r="Q158" s="91">
        <f t="shared" si="115"/>
        <v>0.54037962951155416</v>
      </c>
      <c r="R158" s="91">
        <f t="shared" si="116"/>
        <v>0.55514128144446417</v>
      </c>
      <c r="S158" s="91">
        <f t="shared" si="117"/>
        <v>0.65227554572512225</v>
      </c>
      <c r="T158" s="91">
        <f t="shared" si="118"/>
        <v>0.60772806155917791</v>
      </c>
      <c r="U158" s="91">
        <f t="shared" si="119"/>
        <v>0.59537027531831432</v>
      </c>
      <c r="V158" s="91">
        <f t="shared" si="120"/>
        <v>0.59820923544122329</v>
      </c>
      <c r="W158" s="91">
        <f t="shared" si="120"/>
        <v>0.60260732573773923</v>
      </c>
      <c r="X158" s="42">
        <f t="shared" si="92"/>
        <v>9.9906094584121252E-3</v>
      </c>
      <c r="Y158" s="85">
        <v>260736</v>
      </c>
      <c r="Z158" s="85">
        <v>248074</v>
      </c>
      <c r="AA158" s="85">
        <v>311882</v>
      </c>
      <c r="AB158" s="85">
        <v>366107</v>
      </c>
      <c r="AC158" s="85">
        <v>422560</v>
      </c>
      <c r="AD158" s="85">
        <v>550651</v>
      </c>
      <c r="AE158" s="85">
        <v>444364</v>
      </c>
      <c r="AF158" s="85">
        <v>521746</v>
      </c>
      <c r="AG158" s="85">
        <v>575390</v>
      </c>
      <c r="AH158" s="85">
        <v>716251</v>
      </c>
      <c r="AI158" s="45">
        <v>791549.41700000002</v>
      </c>
      <c r="AJ158" s="91">
        <f t="shared" si="121"/>
        <v>0.26766369037063098</v>
      </c>
      <c r="AK158" s="91">
        <f t="shared" si="99"/>
        <v>0.22403244033517719</v>
      </c>
      <c r="AL158" s="91">
        <f t="shared" si="99"/>
        <v>0.25936655024575128</v>
      </c>
      <c r="AM158" s="91">
        <f t="shared" si="99"/>
        <v>0.27378276256452083</v>
      </c>
      <c r="AN158" s="91">
        <f t="shared" si="99"/>
        <v>0.31089301480209347</v>
      </c>
      <c r="AO158" s="91">
        <f t="shared" si="99"/>
        <v>0.36413886792900013</v>
      </c>
      <c r="AP158" s="91">
        <f t="shared" si="99"/>
        <v>0.34475648157841871</v>
      </c>
      <c r="AQ158" s="91">
        <f t="shared" si="99"/>
        <v>0.31878967923225154</v>
      </c>
      <c r="AR158" s="91">
        <f t="shared" si="99"/>
        <v>0.29050036786245509</v>
      </c>
      <c r="AS158" s="91">
        <f t="shared" si="99"/>
        <v>0.33170335113048416</v>
      </c>
      <c r="AT158" s="91">
        <f t="shared" si="99"/>
        <v>0.35000626680348074</v>
      </c>
      <c r="AU158" s="42">
        <f t="shared" si="93"/>
        <v>8.2342576432849757E-2</v>
      </c>
      <c r="AV158" s="91">
        <f t="shared" si="100"/>
        <v>6.0705257182929255</v>
      </c>
      <c r="AW158" s="91">
        <f t="shared" si="101"/>
        <v>5.4720652781472525</v>
      </c>
      <c r="AX158" s="91">
        <f t="shared" si="102"/>
        <v>6.2414922490160931</v>
      </c>
      <c r="AY158" s="91">
        <f t="shared" si="103"/>
        <v>6.5782645788158414</v>
      </c>
      <c r="AZ158" s="91">
        <f t="shared" si="104"/>
        <v>6.8103958462000653</v>
      </c>
      <c r="BA158" s="91">
        <f t="shared" si="105"/>
        <v>7.7045137889069188</v>
      </c>
      <c r="BB158" s="91">
        <f t="shared" si="106"/>
        <v>6.4509872523158807</v>
      </c>
      <c r="BC158" s="91">
        <f t="shared" si="107"/>
        <v>6.7150765080562227</v>
      </c>
      <c r="BD158" s="91">
        <f t="shared" si="108"/>
        <v>6.5287237065095924</v>
      </c>
      <c r="BE158" s="91">
        <f t="shared" si="109"/>
        <v>7.7461255637360065</v>
      </c>
      <c r="BF158" s="91">
        <f t="shared" si="110"/>
        <v>8.3195984165071284</v>
      </c>
      <c r="BG158" s="91">
        <f t="shared" si="94"/>
        <v>2.2490726982142029</v>
      </c>
    </row>
    <row r="159" spans="1:59" x14ac:dyDescent="0.2">
      <c r="A159" s="88" t="s">
        <v>250</v>
      </c>
      <c r="B159" s="85">
        <v>2965801</v>
      </c>
      <c r="C159" s="85">
        <v>3189490</v>
      </c>
      <c r="D159" s="85">
        <v>3509842</v>
      </c>
      <c r="E159" s="85">
        <v>3852542</v>
      </c>
      <c r="F159" s="85">
        <v>4320698</v>
      </c>
      <c r="G159" s="85">
        <v>5091865</v>
      </c>
      <c r="H159" s="85">
        <v>4942980</v>
      </c>
      <c r="I159" s="85">
        <v>5430433</v>
      </c>
      <c r="J159" s="85">
        <v>5869992</v>
      </c>
      <c r="K159" s="85">
        <v>6217201</v>
      </c>
      <c r="L159" s="43">
        <v>6744372.1009999998</v>
      </c>
      <c r="M159" s="91">
        <f t="shared" si="111"/>
        <v>0.40920526201584978</v>
      </c>
      <c r="N159" s="91">
        <f t="shared" si="112"/>
        <v>0.391408664430002</v>
      </c>
      <c r="O159" s="91">
        <f t="shared" si="113"/>
        <v>0.38951424269840412</v>
      </c>
      <c r="P159" s="91">
        <f t="shared" si="114"/>
        <v>0.37550331869821407</v>
      </c>
      <c r="Q159" s="91">
        <f t="shared" si="115"/>
        <v>0.37630228262873816</v>
      </c>
      <c r="R159" s="91">
        <f t="shared" si="116"/>
        <v>0.39550247792639004</v>
      </c>
      <c r="S159" s="91">
        <f t="shared" si="117"/>
        <v>0.46806618415959278</v>
      </c>
      <c r="T159" s="91">
        <f t="shared" si="118"/>
        <v>0.42475215103111047</v>
      </c>
      <c r="U159" s="91">
        <f t="shared" si="119"/>
        <v>0.39654331920411978</v>
      </c>
      <c r="V159" s="91">
        <f t="shared" si="120"/>
        <v>0.40222338170489458</v>
      </c>
      <c r="W159" s="91">
        <f t="shared" si="120"/>
        <v>0.42716952360578092</v>
      </c>
      <c r="X159" s="42">
        <f t="shared" si="92"/>
        <v>1.7964261589931141E-2</v>
      </c>
      <c r="Y159" s="85">
        <v>231089</v>
      </c>
      <c r="Z159" s="85">
        <v>267118</v>
      </c>
      <c r="AA159" s="85">
        <v>314146</v>
      </c>
      <c r="AB159" s="85">
        <v>408497</v>
      </c>
      <c r="AC159" s="85">
        <v>381166</v>
      </c>
      <c r="AD159" s="85">
        <v>453060</v>
      </c>
      <c r="AE159" s="85">
        <v>453593</v>
      </c>
      <c r="AF159" s="85">
        <v>455389</v>
      </c>
      <c r="AG159" s="85">
        <v>458626</v>
      </c>
      <c r="AH159" s="85">
        <v>573987</v>
      </c>
      <c r="AI159" s="45">
        <v>556125.74699999997</v>
      </c>
      <c r="AJ159" s="91">
        <f t="shared" si="121"/>
        <v>0.23722897698844328</v>
      </c>
      <c r="AK159" s="91">
        <f t="shared" si="99"/>
        <v>0.2412308319189107</v>
      </c>
      <c r="AL159" s="91">
        <f t="shared" si="99"/>
        <v>0.2612493324189975</v>
      </c>
      <c r="AM159" s="91">
        <f t="shared" si="99"/>
        <v>0.30548292482612754</v>
      </c>
      <c r="AN159" s="91">
        <f t="shared" si="99"/>
        <v>0.28043791859157224</v>
      </c>
      <c r="AO159" s="91">
        <f t="shared" si="99"/>
        <v>0.29960311613692303</v>
      </c>
      <c r="AP159" s="91">
        <f t="shared" si="99"/>
        <v>0.35191673211286167</v>
      </c>
      <c r="AQ159" s="91">
        <f t="shared" si="99"/>
        <v>0.27824518680717397</v>
      </c>
      <c r="AR159" s="91">
        <f t="shared" si="99"/>
        <v>0.23154907403897584</v>
      </c>
      <c r="AS159" s="91">
        <f t="shared" si="99"/>
        <v>0.26581940046901609</v>
      </c>
      <c r="AT159" s="91">
        <f t="shared" si="99"/>
        <v>0.24590694200557661</v>
      </c>
      <c r="AU159" s="42">
        <f t="shared" si="93"/>
        <v>8.6779650171333322E-3</v>
      </c>
      <c r="AV159" s="91">
        <f t="shared" si="100"/>
        <v>7.7917904808852647</v>
      </c>
      <c r="AW159" s="91">
        <f t="shared" si="101"/>
        <v>8.3749439565573187</v>
      </c>
      <c r="AX159" s="91">
        <f t="shared" si="102"/>
        <v>8.9504313869399255</v>
      </c>
      <c r="AY159" s="91">
        <f t="shared" si="103"/>
        <v>10.603310749110587</v>
      </c>
      <c r="AZ159" s="91">
        <f t="shared" si="104"/>
        <v>8.8218616529088596</v>
      </c>
      <c r="BA159" s="91">
        <f t="shared" si="105"/>
        <v>8.8977221509211262</v>
      </c>
      <c r="BB159" s="91">
        <f t="shared" si="106"/>
        <v>9.1765089075820665</v>
      </c>
      <c r="BC159" s="91">
        <f t="shared" si="107"/>
        <v>8.3858690458016891</v>
      </c>
      <c r="BD159" s="91">
        <f t="shared" si="108"/>
        <v>7.8130600518705986</v>
      </c>
      <c r="BE159" s="91">
        <f t="shared" si="109"/>
        <v>9.2322413253166502</v>
      </c>
      <c r="BF159" s="91">
        <f t="shared" si="110"/>
        <v>8.245774976109967</v>
      </c>
      <c r="BG159" s="91">
        <f t="shared" si="94"/>
        <v>0.4539844952247023</v>
      </c>
    </row>
    <row r="160" spans="1:59" x14ac:dyDescent="0.2">
      <c r="A160" s="88" t="s">
        <v>251</v>
      </c>
      <c r="B160" s="85">
        <v>1891211</v>
      </c>
      <c r="C160" s="85">
        <v>2365554</v>
      </c>
      <c r="D160" s="85">
        <v>3043642</v>
      </c>
      <c r="E160" s="85">
        <v>3226764</v>
      </c>
      <c r="F160" s="85">
        <v>3449396</v>
      </c>
      <c r="G160" s="85">
        <v>3898846</v>
      </c>
      <c r="H160" s="85">
        <v>4183367</v>
      </c>
      <c r="I160" s="85">
        <v>4902649</v>
      </c>
      <c r="J160" s="85">
        <v>5804980</v>
      </c>
      <c r="K160" s="85">
        <v>7026336</v>
      </c>
      <c r="L160" s="43">
        <v>8473000.3159999996</v>
      </c>
      <c r="M160" s="91">
        <f t="shared" si="111"/>
        <v>0.26093911654297014</v>
      </c>
      <c r="N160" s="91">
        <f t="shared" si="112"/>
        <v>0.29029667181180974</v>
      </c>
      <c r="O160" s="91">
        <f t="shared" si="113"/>
        <v>0.33777643229383431</v>
      </c>
      <c r="P160" s="91">
        <f t="shared" si="114"/>
        <v>0.31450937865334733</v>
      </c>
      <c r="Q160" s="91">
        <f t="shared" si="115"/>
        <v>0.30041803164452568</v>
      </c>
      <c r="R160" s="91">
        <f t="shared" si="116"/>
        <v>0.30283663334620892</v>
      </c>
      <c r="S160" s="91">
        <f t="shared" si="117"/>
        <v>0.39613606136969265</v>
      </c>
      <c r="T160" s="91">
        <f t="shared" si="118"/>
        <v>0.38347047252042749</v>
      </c>
      <c r="U160" s="91">
        <f t="shared" si="119"/>
        <v>0.39215147773856107</v>
      </c>
      <c r="V160" s="91">
        <f t="shared" si="120"/>
        <v>0.45457057394715755</v>
      </c>
      <c r="W160" s="91">
        <f t="shared" si="120"/>
        <v>0.53665596356415379</v>
      </c>
      <c r="X160" s="42">
        <f t="shared" si="92"/>
        <v>0.27571684702118365</v>
      </c>
      <c r="Y160" s="85">
        <v>88107</v>
      </c>
      <c r="Z160" s="85">
        <v>115678</v>
      </c>
      <c r="AA160" s="85">
        <v>121919</v>
      </c>
      <c r="AB160" s="85">
        <v>182397</v>
      </c>
      <c r="AC160" s="85">
        <v>163196</v>
      </c>
      <c r="AD160" s="85">
        <v>206468</v>
      </c>
      <c r="AE160" s="85">
        <v>184120</v>
      </c>
      <c r="AF160" s="85">
        <v>176370</v>
      </c>
      <c r="AG160" s="85">
        <v>212050</v>
      </c>
      <c r="AH160" s="85">
        <v>286854</v>
      </c>
      <c r="AI160" s="45">
        <v>309132.82799999998</v>
      </c>
      <c r="AJ160" s="91">
        <f t="shared" si="121"/>
        <v>9.044798097495238E-2</v>
      </c>
      <c r="AK160" s="91">
        <f t="shared" si="99"/>
        <v>0.104467314725012</v>
      </c>
      <c r="AL160" s="91">
        <f t="shared" si="99"/>
        <v>0.10138998223498552</v>
      </c>
      <c r="AM160" s="91">
        <f t="shared" si="99"/>
        <v>0.13640043633003715</v>
      </c>
      <c r="AN160" s="91">
        <f t="shared" si="99"/>
        <v>0.12006933084921065</v>
      </c>
      <c r="AO160" s="91">
        <f t="shared" si="99"/>
        <v>0.13653479932582488</v>
      </c>
      <c r="AP160" s="91">
        <f t="shared" si="99"/>
        <v>0.14284812313377873</v>
      </c>
      <c r="AQ160" s="91">
        <f t="shared" si="99"/>
        <v>0.10776304126182512</v>
      </c>
      <c r="AR160" s="91">
        <f t="shared" si="99"/>
        <v>0.10705886964534246</v>
      </c>
      <c r="AS160" s="91">
        <f t="shared" si="99"/>
        <v>0.13284509632123923</v>
      </c>
      <c r="AT160" s="91">
        <f t="shared" si="99"/>
        <v>0.13669194209599489</v>
      </c>
      <c r="AU160" s="42">
        <f t="shared" si="93"/>
        <v>4.6243961121042509E-2</v>
      </c>
      <c r="AV160" s="91">
        <f t="shared" si="100"/>
        <v>4.6587609737887528</v>
      </c>
      <c r="AW160" s="91">
        <f t="shared" si="101"/>
        <v>4.8901018535193028</v>
      </c>
      <c r="AX160" s="91">
        <f t="shared" si="102"/>
        <v>4.0056944936362422</v>
      </c>
      <c r="AY160" s="91">
        <f t="shared" si="103"/>
        <v>5.6526290735857962</v>
      </c>
      <c r="AZ160" s="91">
        <f t="shared" si="104"/>
        <v>4.7311471341649378</v>
      </c>
      <c r="BA160" s="91">
        <f t="shared" si="105"/>
        <v>5.2956182419105557</v>
      </c>
      <c r="BB160" s="91">
        <f t="shared" si="106"/>
        <v>4.4012394800647421</v>
      </c>
      <c r="BC160" s="91">
        <f t="shared" si="107"/>
        <v>3.5974429334019224</v>
      </c>
      <c r="BD160" s="91">
        <f t="shared" si="108"/>
        <v>3.652898028933778</v>
      </c>
      <c r="BE160" s="91">
        <f t="shared" si="109"/>
        <v>4.082554549056578</v>
      </c>
      <c r="BF160" s="91">
        <f t="shared" si="110"/>
        <v>3.6484458452839741</v>
      </c>
      <c r="BG160" s="91">
        <f t="shared" si="94"/>
        <v>-1.0103151285047787</v>
      </c>
    </row>
    <row r="161" spans="1:59" x14ac:dyDescent="0.2">
      <c r="A161" s="88" t="s">
        <v>252</v>
      </c>
      <c r="B161" s="85">
        <v>2255755</v>
      </c>
      <c r="C161" s="85">
        <v>2467241</v>
      </c>
      <c r="D161" s="85">
        <v>2696155</v>
      </c>
      <c r="E161" s="85">
        <v>2997266</v>
      </c>
      <c r="F161" s="85">
        <v>3458496</v>
      </c>
      <c r="G161" s="85">
        <v>3972302</v>
      </c>
      <c r="H161" s="85">
        <v>4057777</v>
      </c>
      <c r="I161" s="85">
        <v>4788057</v>
      </c>
      <c r="J161" s="85">
        <v>5592265</v>
      </c>
      <c r="K161" s="85">
        <v>6197573</v>
      </c>
      <c r="L161" s="43">
        <v>6466570.966</v>
      </c>
      <c r="M161" s="91">
        <f t="shared" si="111"/>
        <v>0.31123693593014606</v>
      </c>
      <c r="N161" s="91">
        <f t="shared" si="112"/>
        <v>0.30277552355923443</v>
      </c>
      <c r="O161" s="91">
        <f t="shared" si="113"/>
        <v>0.29921311928642824</v>
      </c>
      <c r="P161" s="91">
        <f t="shared" si="114"/>
        <v>0.29214044389946203</v>
      </c>
      <c r="Q161" s="91">
        <f t="shared" si="115"/>
        <v>0.30121057737947909</v>
      </c>
      <c r="R161" s="91">
        <f t="shared" si="116"/>
        <v>0.30854221077580712</v>
      </c>
      <c r="S161" s="91">
        <f t="shared" si="117"/>
        <v>0.38424355278810757</v>
      </c>
      <c r="T161" s="91">
        <f t="shared" si="118"/>
        <v>0.3745074306246971</v>
      </c>
      <c r="U161" s="91">
        <f t="shared" si="119"/>
        <v>0.37778166051487416</v>
      </c>
      <c r="V161" s="91">
        <f t="shared" si="120"/>
        <v>0.40095354331039779</v>
      </c>
      <c r="W161" s="91">
        <f t="shared" si="120"/>
        <v>0.40957438254327933</v>
      </c>
      <c r="X161" s="42">
        <f t="shared" si="92"/>
        <v>9.8337446613133261E-2</v>
      </c>
      <c r="Y161" s="85">
        <v>278626</v>
      </c>
      <c r="Z161" s="85">
        <v>321367</v>
      </c>
      <c r="AA161" s="85">
        <v>400171</v>
      </c>
      <c r="AB161" s="85">
        <v>505824</v>
      </c>
      <c r="AC161" s="85">
        <v>640876</v>
      </c>
      <c r="AD161" s="85">
        <v>762237</v>
      </c>
      <c r="AE161" s="85">
        <v>726146</v>
      </c>
      <c r="AF161" s="85">
        <v>1071545</v>
      </c>
      <c r="AG161" s="85">
        <v>1298290</v>
      </c>
      <c r="AH161" s="85">
        <v>1490225</v>
      </c>
      <c r="AI161" s="45">
        <v>1414547.781</v>
      </c>
      <c r="AJ161" s="91">
        <f t="shared" si="121"/>
        <v>0.28602902320050716</v>
      </c>
      <c r="AK161" s="91">
        <f t="shared" si="99"/>
        <v>0.29022240643193115</v>
      </c>
      <c r="AL161" s="91">
        <f t="shared" si="99"/>
        <v>0.33278923367938051</v>
      </c>
      <c r="AM161" s="91">
        <f t="shared" si="99"/>
        <v>0.37826616833722432</v>
      </c>
      <c r="AN161" s="91">
        <f t="shared" si="99"/>
        <v>0.47151616753669645</v>
      </c>
      <c r="AO161" s="91">
        <f t="shared" si="99"/>
        <v>0.50405813895479579</v>
      </c>
      <c r="AP161" s="91">
        <f t="shared" si="99"/>
        <v>0.56337493602596611</v>
      </c>
      <c r="AQ161" s="91">
        <f t="shared" si="99"/>
        <v>0.654719895951139</v>
      </c>
      <c r="AR161" s="91">
        <f t="shared" si="99"/>
        <v>0.65547493455247197</v>
      </c>
      <c r="AS161" s="91">
        <f t="shared" si="99"/>
        <v>0.69013882903957657</v>
      </c>
      <c r="AT161" s="91">
        <f t="shared" si="99"/>
        <v>0.62548285351457411</v>
      </c>
      <c r="AU161" s="42">
        <f t="shared" si="93"/>
        <v>0.33945383031406695</v>
      </c>
      <c r="AV161" s="91">
        <f t="shared" si="100"/>
        <v>12.351784657465018</v>
      </c>
      <c r="AW161" s="91">
        <f t="shared" si="101"/>
        <v>13.025359095443049</v>
      </c>
      <c r="AX161" s="91">
        <f t="shared" si="102"/>
        <v>14.84228466093381</v>
      </c>
      <c r="AY161" s="91">
        <f t="shared" si="103"/>
        <v>16.876179825214045</v>
      </c>
      <c r="AZ161" s="91">
        <f t="shared" si="104"/>
        <v>18.530482614408111</v>
      </c>
      <c r="BA161" s="91">
        <f t="shared" si="105"/>
        <v>19.188797830577837</v>
      </c>
      <c r="BB161" s="91">
        <f t="shared" si="106"/>
        <v>17.895167723608271</v>
      </c>
      <c r="BC161" s="91">
        <f t="shared" si="107"/>
        <v>22.379537252793774</v>
      </c>
      <c r="BD161" s="91">
        <f t="shared" si="108"/>
        <v>23.215816847019948</v>
      </c>
      <c r="BE161" s="91">
        <f t="shared" si="109"/>
        <v>24.045299668112015</v>
      </c>
      <c r="BF161" s="91">
        <f t="shared" si="110"/>
        <v>21.874773948007732</v>
      </c>
      <c r="BG161" s="91">
        <f t="shared" si="94"/>
        <v>9.5229892905427143</v>
      </c>
    </row>
    <row r="162" spans="1:59" x14ac:dyDescent="0.2">
      <c r="A162" s="88" t="s">
        <v>253</v>
      </c>
      <c r="B162" s="85">
        <v>4906768</v>
      </c>
      <c r="C162" s="85">
        <v>5340365</v>
      </c>
      <c r="D162" s="85">
        <v>5872533</v>
      </c>
      <c r="E162" s="85">
        <v>6585524</v>
      </c>
      <c r="F162" s="85">
        <v>7282239</v>
      </c>
      <c r="G162" s="85">
        <v>8312435</v>
      </c>
      <c r="H162" s="85">
        <v>8116537</v>
      </c>
      <c r="I162" s="85">
        <v>9131686</v>
      </c>
      <c r="J162" s="85">
        <v>10749225</v>
      </c>
      <c r="K162" s="85">
        <v>12009136</v>
      </c>
      <c r="L162" s="43">
        <v>12862322.354</v>
      </c>
      <c r="M162" s="91">
        <f t="shared" si="111"/>
        <v>0.67700944368519234</v>
      </c>
      <c r="N162" s="91">
        <f t="shared" si="112"/>
        <v>0.65536030281290358</v>
      </c>
      <c r="O162" s="91">
        <f t="shared" si="113"/>
        <v>0.65172028946499228</v>
      </c>
      <c r="P162" s="91">
        <f t="shared" si="114"/>
        <v>0.64188427209015186</v>
      </c>
      <c r="Q162" s="91">
        <f t="shared" si="115"/>
        <v>0.63423158905066257</v>
      </c>
      <c r="R162" s="91">
        <f t="shared" si="116"/>
        <v>0.64565510674419913</v>
      </c>
      <c r="S162" s="91">
        <f t="shared" si="117"/>
        <v>0.7685801889103635</v>
      </c>
      <c r="T162" s="91">
        <f t="shared" si="118"/>
        <v>0.71425303857734312</v>
      </c>
      <c r="U162" s="91">
        <f t="shared" si="119"/>
        <v>0.72615658767029068</v>
      </c>
      <c r="V162" s="91">
        <f t="shared" si="120"/>
        <v>0.77693407262753611</v>
      </c>
      <c r="W162" s="91">
        <f t="shared" si="120"/>
        <v>0.81466325258173455</v>
      </c>
      <c r="X162" s="42">
        <f t="shared" si="92"/>
        <v>0.13765380889654222</v>
      </c>
      <c r="Y162" s="85">
        <v>706063</v>
      </c>
      <c r="Z162" s="85">
        <v>858946</v>
      </c>
      <c r="AA162" s="85">
        <v>991426</v>
      </c>
      <c r="AB162" s="85">
        <v>1137747</v>
      </c>
      <c r="AC162" s="85">
        <v>1084943</v>
      </c>
      <c r="AD162" s="85">
        <v>1187442</v>
      </c>
      <c r="AE162" s="85">
        <v>1152662</v>
      </c>
      <c r="AF162" s="85">
        <v>1146419</v>
      </c>
      <c r="AG162" s="85">
        <v>1220997</v>
      </c>
      <c r="AH162" s="85">
        <v>1380449</v>
      </c>
      <c r="AI162" s="45">
        <v>1461872.7290000001</v>
      </c>
      <c r="AJ162" s="91">
        <f t="shared" si="121"/>
        <v>0.72482291748802941</v>
      </c>
      <c r="AK162" s="91">
        <f t="shared" si="99"/>
        <v>0.77570309059449638</v>
      </c>
      <c r="AL162" s="91">
        <f t="shared" si="99"/>
        <v>0.82448727866290539</v>
      </c>
      <c r="AM162" s="91">
        <f t="shared" si="99"/>
        <v>0.85083190640849771</v>
      </c>
      <c r="AN162" s="91">
        <f t="shared" si="99"/>
        <v>0.7982326773912054</v>
      </c>
      <c r="AO162" s="91">
        <f t="shared" si="99"/>
        <v>0.7852410793975636</v>
      </c>
      <c r="AP162" s="91">
        <f t="shared" si="99"/>
        <v>0.8942841804672369</v>
      </c>
      <c r="AQ162" s="91">
        <f t="shared" si="99"/>
        <v>0.70046832227896061</v>
      </c>
      <c r="AR162" s="91">
        <f t="shared" si="99"/>
        <v>0.61645158528815946</v>
      </c>
      <c r="AS162" s="91">
        <f t="shared" si="99"/>
        <v>0.63930041195715714</v>
      </c>
      <c r="AT162" s="91">
        <f t="shared" si="99"/>
        <v>0.64640893598069116</v>
      </c>
      <c r="AU162" s="42">
        <f t="shared" si="93"/>
        <v>-7.8413981507338248E-2</v>
      </c>
      <c r="AV162" s="91">
        <f t="shared" si="100"/>
        <v>14.389573747933468</v>
      </c>
      <c r="AW162" s="91">
        <f t="shared" si="101"/>
        <v>16.084031709443082</v>
      </c>
      <c r="AX162" s="91">
        <f t="shared" si="102"/>
        <v>16.882425352058473</v>
      </c>
      <c r="AY162" s="91">
        <f t="shared" si="103"/>
        <v>17.276483997325045</v>
      </c>
      <c r="AZ162" s="91">
        <f t="shared" si="104"/>
        <v>14.898481085281601</v>
      </c>
      <c r="BA162" s="91">
        <f t="shared" si="105"/>
        <v>14.285128244611839</v>
      </c>
      <c r="BB162" s="91">
        <f t="shared" si="106"/>
        <v>14.201401410478384</v>
      </c>
      <c r="BC162" s="91">
        <f t="shared" si="107"/>
        <v>12.554297202071993</v>
      </c>
      <c r="BD162" s="91">
        <f t="shared" si="108"/>
        <v>11.35893052754966</v>
      </c>
      <c r="BE162" s="91">
        <f t="shared" si="109"/>
        <v>11.494990147501035</v>
      </c>
      <c r="BF162" s="91">
        <f t="shared" si="110"/>
        <v>11.365542619489538</v>
      </c>
      <c r="BG162" s="91">
        <f t="shared" si="94"/>
        <v>-3.0240311284439301</v>
      </c>
    </row>
    <row r="163" spans="1:59" x14ac:dyDescent="0.2">
      <c r="A163" s="88" t="s">
        <v>254</v>
      </c>
      <c r="B163" s="85">
        <v>817565</v>
      </c>
      <c r="C163" s="85">
        <v>984623</v>
      </c>
      <c r="D163" s="85">
        <v>912592</v>
      </c>
      <c r="E163" s="85">
        <v>1098847</v>
      </c>
      <c r="F163" s="85">
        <v>1217621</v>
      </c>
      <c r="G163" s="85">
        <v>1299056</v>
      </c>
      <c r="H163" s="85">
        <v>1273536</v>
      </c>
      <c r="I163" s="85">
        <v>1529236</v>
      </c>
      <c r="J163" s="85">
        <v>1768681</v>
      </c>
      <c r="K163" s="85">
        <v>1885035</v>
      </c>
      <c r="L163" s="43">
        <v>2142158.4300000002</v>
      </c>
      <c r="M163" s="91">
        <f t="shared" si="111"/>
        <v>0.11280321911011164</v>
      </c>
      <c r="N163" s="91">
        <f t="shared" si="112"/>
        <v>0.12083122173045278</v>
      </c>
      <c r="O163" s="91">
        <f t="shared" si="113"/>
        <v>0.10127737424437397</v>
      </c>
      <c r="P163" s="91">
        <f t="shared" si="114"/>
        <v>0.10710349043347911</v>
      </c>
      <c r="Q163" s="91">
        <f t="shared" si="115"/>
        <v>0.10604619014721391</v>
      </c>
      <c r="R163" s="91">
        <f t="shared" si="116"/>
        <v>0.10090209912579076</v>
      </c>
      <c r="S163" s="91">
        <f t="shared" si="117"/>
        <v>0.12059509362972763</v>
      </c>
      <c r="T163" s="91">
        <f t="shared" si="118"/>
        <v>0.11961224462841383</v>
      </c>
      <c r="U163" s="91">
        <f t="shared" si="119"/>
        <v>0.11948204262514528</v>
      </c>
      <c r="V163" s="91">
        <f t="shared" si="120"/>
        <v>0.12195281322448573</v>
      </c>
      <c r="W163" s="91">
        <f t="shared" si="120"/>
        <v>0.13567827847095348</v>
      </c>
      <c r="X163" s="42">
        <f t="shared" si="92"/>
        <v>2.2875059360841846E-2</v>
      </c>
      <c r="Y163" s="85">
        <v>58585</v>
      </c>
      <c r="Z163" s="85">
        <v>70904</v>
      </c>
      <c r="AA163" s="85">
        <v>108195</v>
      </c>
      <c r="AB163" s="85">
        <v>86773</v>
      </c>
      <c r="AC163" s="85">
        <v>109800</v>
      </c>
      <c r="AD163" s="85">
        <v>111647</v>
      </c>
      <c r="AE163" s="85">
        <v>98131</v>
      </c>
      <c r="AF163" s="85">
        <v>103398</v>
      </c>
      <c r="AG163" s="85">
        <v>115825</v>
      </c>
      <c r="AH163" s="85">
        <v>123438</v>
      </c>
      <c r="AI163" s="45">
        <v>152047.348</v>
      </c>
      <c r="AJ163" s="91">
        <f t="shared" si="121"/>
        <v>6.0141588811531276E-2</v>
      </c>
      <c r="AK163" s="91">
        <f t="shared" si="99"/>
        <v>6.403249090805728E-2</v>
      </c>
      <c r="AL163" s="91">
        <f t="shared" si="99"/>
        <v>8.9976862736031782E-2</v>
      </c>
      <c r="AM163" s="91">
        <f t="shared" si="99"/>
        <v>6.4890733190054187E-2</v>
      </c>
      <c r="AN163" s="91">
        <f t="shared" si="99"/>
        <v>8.0783919503194496E-2</v>
      </c>
      <c r="AO163" s="91">
        <f t="shared" si="99"/>
        <v>7.3830815140023487E-2</v>
      </c>
      <c r="AP163" s="91">
        <f t="shared" si="99"/>
        <v>7.6134201451449265E-2</v>
      </c>
      <c r="AQ163" s="91">
        <f t="shared" si="99"/>
        <v>6.3176747408233785E-2</v>
      </c>
      <c r="AR163" s="91">
        <f t="shared" si="99"/>
        <v>5.8477215640989351E-2</v>
      </c>
      <c r="AS163" s="91">
        <f t="shared" si="99"/>
        <v>5.7165432588358975E-2</v>
      </c>
      <c r="AT163" s="91">
        <f t="shared" si="99"/>
        <v>6.7232093799709888E-2</v>
      </c>
      <c r="AU163" s="42">
        <f t="shared" si="93"/>
        <v>7.0905049881786128E-3</v>
      </c>
      <c r="AV163" s="91">
        <f t="shared" si="100"/>
        <v>7.1657910991786586</v>
      </c>
      <c r="AW163" s="91">
        <f t="shared" si="101"/>
        <v>7.2011318037462049</v>
      </c>
      <c r="AX163" s="91">
        <f t="shared" si="102"/>
        <v>11.85579097778635</v>
      </c>
      <c r="AY163" s="91">
        <f t="shared" si="103"/>
        <v>7.8967317561043524</v>
      </c>
      <c r="AZ163" s="91">
        <f t="shared" si="104"/>
        <v>9.0175842893642599</v>
      </c>
      <c r="BA163" s="91">
        <f t="shared" si="105"/>
        <v>8.5944716778953332</v>
      </c>
      <c r="BB163" s="91">
        <f t="shared" si="106"/>
        <v>7.7053966279712549</v>
      </c>
      <c r="BC163" s="91">
        <f t="shared" si="107"/>
        <v>6.7614155042125601</v>
      </c>
      <c r="BD163" s="91">
        <f t="shared" si="108"/>
        <v>6.5486653613625077</v>
      </c>
      <c r="BE163" s="91">
        <f t="shared" si="109"/>
        <v>6.5483134265411529</v>
      </c>
      <c r="BF163" s="91">
        <f t="shared" si="110"/>
        <v>7.0978572765974173</v>
      </c>
      <c r="BG163" s="91">
        <f t="shared" si="94"/>
        <v>-6.7933822581241365E-2</v>
      </c>
    </row>
    <row r="164" spans="1:59" x14ac:dyDescent="0.2">
      <c r="A164" s="88" t="s">
        <v>112</v>
      </c>
      <c r="B164" s="85">
        <v>3363283</v>
      </c>
      <c r="C164" s="85">
        <v>3823237</v>
      </c>
      <c r="D164" s="85">
        <v>4207720</v>
      </c>
      <c r="E164" s="85">
        <v>4350747</v>
      </c>
      <c r="F164" s="85">
        <v>4374738</v>
      </c>
      <c r="G164" s="85">
        <v>4373778</v>
      </c>
      <c r="H164" s="85">
        <v>4088512</v>
      </c>
      <c r="I164" s="85">
        <v>4575567</v>
      </c>
      <c r="J164" s="85">
        <v>5698489</v>
      </c>
      <c r="K164" s="85">
        <v>5657590</v>
      </c>
      <c r="L164" s="43">
        <v>5819247.7529999996</v>
      </c>
      <c r="M164" s="91">
        <f t="shared" si="111"/>
        <v>0.46404768939266428</v>
      </c>
      <c r="N164" s="91">
        <f t="shared" si="112"/>
        <v>0.46918099381699507</v>
      </c>
      <c r="O164" s="91">
        <f t="shared" si="113"/>
        <v>0.46696314799553063</v>
      </c>
      <c r="P164" s="91">
        <f t="shared" si="114"/>
        <v>0.42406284923468679</v>
      </c>
      <c r="Q164" s="91">
        <f t="shared" si="115"/>
        <v>0.38100878499323049</v>
      </c>
      <c r="R164" s="91">
        <f t="shared" si="116"/>
        <v>0.33972621758430954</v>
      </c>
      <c r="S164" s="91">
        <f t="shared" si="117"/>
        <v>0.38715394574339873</v>
      </c>
      <c r="T164" s="91">
        <f t="shared" si="118"/>
        <v>0.35788710134844959</v>
      </c>
      <c r="U164" s="91">
        <f t="shared" si="119"/>
        <v>0.38495755062496945</v>
      </c>
      <c r="V164" s="91">
        <f t="shared" si="120"/>
        <v>0.36601920737318838</v>
      </c>
      <c r="W164" s="91">
        <f t="shared" si="120"/>
        <v>0.36857475435325493</v>
      </c>
      <c r="X164" s="42">
        <f t="shared" si="92"/>
        <v>-9.5472935039409346E-2</v>
      </c>
      <c r="Y164" s="85">
        <v>88926</v>
      </c>
      <c r="Z164" s="85">
        <v>90760</v>
      </c>
      <c r="AA164" s="85">
        <v>95302</v>
      </c>
      <c r="AB164" s="85">
        <v>85237</v>
      </c>
      <c r="AC164" s="85">
        <v>72802</v>
      </c>
      <c r="AD164" s="85">
        <v>77625</v>
      </c>
      <c r="AE164" s="85">
        <v>58947</v>
      </c>
      <c r="AF164" s="85">
        <v>62229</v>
      </c>
      <c r="AG164" s="85">
        <v>59866</v>
      </c>
      <c r="AH164" s="85">
        <v>63162</v>
      </c>
      <c r="AI164" s="45">
        <v>97533.192999999999</v>
      </c>
      <c r="AJ164" s="91">
        <f t="shared" si="121"/>
        <v>9.1288741600311168E-2</v>
      </c>
      <c r="AK164" s="91">
        <f t="shared" si="99"/>
        <v>8.1964189253290076E-2</v>
      </c>
      <c r="AL164" s="91">
        <f t="shared" si="99"/>
        <v>7.9254817435826977E-2</v>
      </c>
      <c r="AM164" s="91">
        <f t="shared" si="99"/>
        <v>6.3742079044410691E-2</v>
      </c>
      <c r="AN164" s="91">
        <f t="shared" si="99"/>
        <v>5.3563123020688205E-2</v>
      </c>
      <c r="AO164" s="91">
        <f t="shared" si="99"/>
        <v>5.1332476692112848E-2</v>
      </c>
      <c r="AP164" s="91">
        <f t="shared" si="99"/>
        <v>4.5733588498625105E-2</v>
      </c>
      <c r="AQ164" s="91">
        <f t="shared" si="99"/>
        <v>3.80222616923633E-2</v>
      </c>
      <c r="AR164" s="91">
        <f t="shared" si="99"/>
        <v>3.022488229279921E-2</v>
      </c>
      <c r="AS164" s="91">
        <f t="shared" si="99"/>
        <v>2.9250984730357994E-2</v>
      </c>
      <c r="AT164" s="91">
        <f t="shared" si="99"/>
        <v>4.3127097358917489E-2</v>
      </c>
      <c r="AU164" s="42">
        <f t="shared" si="93"/>
        <v>-4.8161644241393679E-2</v>
      </c>
      <c r="AV164" s="91">
        <f t="shared" si="100"/>
        <v>2.6440237113558389</v>
      </c>
      <c r="AW164" s="91">
        <f t="shared" si="101"/>
        <v>2.3739046258445398</v>
      </c>
      <c r="AX164" s="91">
        <f t="shared" si="102"/>
        <v>2.2649320772294734</v>
      </c>
      <c r="AY164" s="91">
        <f t="shared" si="103"/>
        <v>1.9591348336274208</v>
      </c>
      <c r="AZ164" s="91">
        <f t="shared" si="104"/>
        <v>1.664145372820041</v>
      </c>
      <c r="BA164" s="91">
        <f t="shared" si="105"/>
        <v>1.7747814360948362</v>
      </c>
      <c r="BB164" s="91">
        <f t="shared" si="106"/>
        <v>1.4417714806756101</v>
      </c>
      <c r="BC164" s="91">
        <f t="shared" si="107"/>
        <v>1.3600281670009422</v>
      </c>
      <c r="BD164" s="91">
        <f t="shared" si="108"/>
        <v>1.050559192094606</v>
      </c>
      <c r="BE164" s="91">
        <f t="shared" si="109"/>
        <v>1.1164117583635436</v>
      </c>
      <c r="BF164" s="91">
        <f t="shared" si="110"/>
        <v>1.6760446906512732</v>
      </c>
      <c r="BG164" s="91">
        <f t="shared" si="94"/>
        <v>-0.96797902070456576</v>
      </c>
    </row>
    <row r="165" spans="1:59" x14ac:dyDescent="0.2">
      <c r="A165" s="88" t="s">
        <v>255</v>
      </c>
      <c r="B165" s="85">
        <v>681029</v>
      </c>
      <c r="C165" s="85">
        <v>777286</v>
      </c>
      <c r="D165" s="85">
        <v>821174</v>
      </c>
      <c r="E165" s="85">
        <v>958548</v>
      </c>
      <c r="F165" s="85">
        <v>1176751</v>
      </c>
      <c r="G165" s="85">
        <v>1280937</v>
      </c>
      <c r="H165" s="85">
        <v>1169517</v>
      </c>
      <c r="I165" s="85">
        <v>1398285</v>
      </c>
      <c r="J165" s="85">
        <v>1727822</v>
      </c>
      <c r="K165" s="85">
        <v>1897668</v>
      </c>
      <c r="L165" s="43">
        <v>1917523.2409999999</v>
      </c>
      <c r="M165" s="91">
        <f t="shared" si="111"/>
        <v>9.3964716575856616E-2</v>
      </c>
      <c r="N165" s="91">
        <f t="shared" si="112"/>
        <v>9.5387185769555169E-2</v>
      </c>
      <c r="O165" s="91">
        <f t="shared" si="113"/>
        <v>9.1132013558906447E-2</v>
      </c>
      <c r="P165" s="91">
        <f t="shared" si="114"/>
        <v>9.3428690753153562E-2</v>
      </c>
      <c r="Q165" s="91">
        <f t="shared" si="115"/>
        <v>0.10248670177495633</v>
      </c>
      <c r="R165" s="91">
        <f t="shared" si="116"/>
        <v>9.9494734751922193E-2</v>
      </c>
      <c r="S165" s="91">
        <f t="shared" si="117"/>
        <v>0.1107452102779648</v>
      </c>
      <c r="T165" s="91">
        <f t="shared" si="118"/>
        <v>0.10936965091080883</v>
      </c>
      <c r="U165" s="91">
        <f t="shared" si="119"/>
        <v>0.11672184065564327</v>
      </c>
      <c r="V165" s="91">
        <f t="shared" si="120"/>
        <v>0.12277010833543324</v>
      </c>
      <c r="W165" s="91">
        <f t="shared" si="120"/>
        <v>0.12145051860936505</v>
      </c>
      <c r="X165" s="42">
        <f t="shared" si="92"/>
        <v>2.7485802033508436E-2</v>
      </c>
      <c r="Y165" s="85">
        <v>65600</v>
      </c>
      <c r="Z165" s="85">
        <v>34998</v>
      </c>
      <c r="AA165" s="85">
        <v>33095</v>
      </c>
      <c r="AB165" s="85">
        <v>41069</v>
      </c>
      <c r="AC165" s="85">
        <v>98854</v>
      </c>
      <c r="AD165" s="85">
        <v>117077</v>
      </c>
      <c r="AE165" s="85">
        <v>64871</v>
      </c>
      <c r="AF165" s="85">
        <v>120427</v>
      </c>
      <c r="AG165" s="85">
        <v>210362</v>
      </c>
      <c r="AH165" s="85">
        <v>240665</v>
      </c>
      <c r="AI165" s="45">
        <v>222235.92</v>
      </c>
      <c r="AJ165" s="91">
        <f t="shared" si="121"/>
        <v>6.7342975608712996E-2</v>
      </c>
      <c r="AK165" s="91">
        <f t="shared" si="121"/>
        <v>3.1606243890333251E-2</v>
      </c>
      <c r="AL165" s="91">
        <f t="shared" si="121"/>
        <v>2.7522383402643114E-2</v>
      </c>
      <c r="AM165" s="91">
        <f t="shared" si="121"/>
        <v>3.0712289783484902E-2</v>
      </c>
      <c r="AN165" s="91">
        <f t="shared" si="121"/>
        <v>7.2730542609916113E-2</v>
      </c>
      <c r="AO165" s="91">
        <f t="shared" si="121"/>
        <v>7.742160867867949E-2</v>
      </c>
      <c r="AP165" s="91">
        <f t="shared" si="121"/>
        <v>5.032967953406127E-2</v>
      </c>
      <c r="AQ165" s="91">
        <f t="shared" si="121"/>
        <v>7.358156018618707E-2</v>
      </c>
      <c r="AR165" s="91">
        <f t="shared" si="121"/>
        <v>0.10620663964316684</v>
      </c>
      <c r="AS165" s="91">
        <f t="shared" si="121"/>
        <v>0.11145448592716517</v>
      </c>
      <c r="AT165" s="91">
        <f t="shared" ref="AT165:AT228" si="122">AI165/AI$289*100</f>
        <v>9.8267983070015941E-2</v>
      </c>
      <c r="AU165" s="42">
        <f t="shared" si="93"/>
        <v>3.0925007461302945E-2</v>
      </c>
      <c r="AV165" s="91">
        <f t="shared" si="100"/>
        <v>9.632482610872664</v>
      </c>
      <c r="AW165" s="91">
        <f t="shared" si="101"/>
        <v>4.502589780338254</v>
      </c>
      <c r="AX165" s="91">
        <f t="shared" si="102"/>
        <v>4.0302055350023256</v>
      </c>
      <c r="AY165" s="91">
        <f t="shared" si="103"/>
        <v>4.2845011413095646</v>
      </c>
      <c r="AZ165" s="91">
        <f t="shared" si="104"/>
        <v>8.4005877199169579</v>
      </c>
      <c r="BA165" s="91">
        <f t="shared" si="105"/>
        <v>9.1399498960526557</v>
      </c>
      <c r="BB165" s="91">
        <f t="shared" si="106"/>
        <v>5.5468197555059051</v>
      </c>
      <c r="BC165" s="91">
        <f t="shared" si="107"/>
        <v>8.6124788580296574</v>
      </c>
      <c r="BD165" s="91">
        <f t="shared" si="108"/>
        <v>12.174980987624883</v>
      </c>
      <c r="BE165" s="91">
        <f t="shared" si="109"/>
        <v>12.682144611175399</v>
      </c>
      <c r="BF165" s="91">
        <f t="shared" si="110"/>
        <v>11.589738014549573</v>
      </c>
      <c r="BG165" s="91">
        <f t="shared" si="94"/>
        <v>1.9572554036769088</v>
      </c>
    </row>
    <row r="166" spans="1:59" x14ac:dyDescent="0.2">
      <c r="A166" s="88" t="s">
        <v>256</v>
      </c>
      <c r="B166" s="85">
        <v>959336</v>
      </c>
      <c r="C166" s="85">
        <v>1011988</v>
      </c>
      <c r="D166" s="85">
        <v>977358</v>
      </c>
      <c r="E166" s="85">
        <v>1044775</v>
      </c>
      <c r="F166" s="85">
        <v>1120494</v>
      </c>
      <c r="G166" s="85">
        <v>1242933</v>
      </c>
      <c r="H166" s="85">
        <v>1270889</v>
      </c>
      <c r="I166" s="85">
        <v>1359497</v>
      </c>
      <c r="J166" s="85">
        <v>1440149</v>
      </c>
      <c r="K166" s="85">
        <v>1570474</v>
      </c>
      <c r="L166" s="43">
        <v>1611643.3640000001</v>
      </c>
      <c r="M166" s="91">
        <f t="shared" si="111"/>
        <v>0.13236401877308601</v>
      </c>
      <c r="N166" s="91">
        <f t="shared" si="112"/>
        <v>0.12418940692687198</v>
      </c>
      <c r="O166" s="91">
        <f t="shared" si="113"/>
        <v>0.10846495688843739</v>
      </c>
      <c r="P166" s="91">
        <f t="shared" si="114"/>
        <v>0.10183314803392841</v>
      </c>
      <c r="Q166" s="91">
        <f t="shared" si="115"/>
        <v>9.7587114367124334E-2</v>
      </c>
      <c r="R166" s="91">
        <f t="shared" si="116"/>
        <v>9.6542834775957667E-2</v>
      </c>
      <c r="S166" s="91">
        <f t="shared" si="117"/>
        <v>0.12034444094865865</v>
      </c>
      <c r="T166" s="91">
        <f t="shared" si="118"/>
        <v>0.10633577010716118</v>
      </c>
      <c r="U166" s="91">
        <f t="shared" si="119"/>
        <v>9.7288286697578802E-2</v>
      </c>
      <c r="V166" s="91">
        <f t="shared" si="120"/>
        <v>0.10160221024856887</v>
      </c>
      <c r="W166" s="91">
        <f t="shared" si="120"/>
        <v>0.10207694915294208</v>
      </c>
      <c r="X166" s="42">
        <f t="shared" si="92"/>
        <v>-3.0287069620143936E-2</v>
      </c>
      <c r="Y166" s="85">
        <v>59827</v>
      </c>
      <c r="Z166" s="85">
        <v>84813</v>
      </c>
      <c r="AA166" s="85">
        <v>120822</v>
      </c>
      <c r="AB166" s="85">
        <v>148965</v>
      </c>
      <c r="AC166" s="85">
        <v>131334</v>
      </c>
      <c r="AD166" s="85">
        <v>151339</v>
      </c>
      <c r="AE166" s="85">
        <v>167373</v>
      </c>
      <c r="AF166" s="85">
        <v>147923</v>
      </c>
      <c r="AG166" s="85">
        <v>160687</v>
      </c>
      <c r="AH166" s="85">
        <v>206844</v>
      </c>
      <c r="AI166" s="45">
        <v>215270.67300000001</v>
      </c>
      <c r="AJ166" s="91">
        <f t="shared" si="121"/>
        <v>6.1416588441196233E-2</v>
      </c>
      <c r="AK166" s="91">
        <f t="shared" si="121"/>
        <v>7.6593530003738336E-2</v>
      </c>
      <c r="AL166" s="91">
        <f t="shared" si="121"/>
        <v>0.1004776977632315</v>
      </c>
      <c r="AM166" s="91">
        <f t="shared" si="121"/>
        <v>0.11139926094126539</v>
      </c>
      <c r="AN166" s="91">
        <f t="shared" si="121"/>
        <v>9.6627279453848317E-2</v>
      </c>
      <c r="AO166" s="91">
        <f t="shared" si="121"/>
        <v>0.10007865623327106</v>
      </c>
      <c r="AP166" s="91">
        <f t="shared" si="121"/>
        <v>0.12985508860129236</v>
      </c>
      <c r="AQ166" s="91">
        <f t="shared" si="121"/>
        <v>9.0381767605448513E-2</v>
      </c>
      <c r="AR166" s="91">
        <f t="shared" si="121"/>
        <v>8.1126944525824779E-2</v>
      </c>
      <c r="AS166" s="91">
        <f t="shared" si="121"/>
        <v>9.5791626065770061E-2</v>
      </c>
      <c r="AT166" s="91">
        <f t="shared" si="122"/>
        <v>9.5188099429808382E-2</v>
      </c>
      <c r="AU166" s="42">
        <f t="shared" si="93"/>
        <v>3.3771510988612148E-2</v>
      </c>
      <c r="AV166" s="91">
        <f t="shared" si="100"/>
        <v>6.2362926023833154</v>
      </c>
      <c r="AW166" s="91">
        <f t="shared" si="101"/>
        <v>8.3808306027344202</v>
      </c>
      <c r="AX166" s="91">
        <f t="shared" si="102"/>
        <v>12.362102730012953</v>
      </c>
      <c r="AY166" s="91">
        <f t="shared" si="103"/>
        <v>14.258093847957696</v>
      </c>
      <c r="AZ166" s="91">
        <f t="shared" si="104"/>
        <v>11.721080166426594</v>
      </c>
      <c r="BA166" s="91">
        <f t="shared" si="105"/>
        <v>12.175957996126902</v>
      </c>
      <c r="BB166" s="91">
        <f t="shared" si="106"/>
        <v>13.169757547669386</v>
      </c>
      <c r="BC166" s="91">
        <f t="shared" si="107"/>
        <v>10.880715441078575</v>
      </c>
      <c r="BD166" s="91">
        <f t="shared" si="108"/>
        <v>11.157664936058699</v>
      </c>
      <c r="BE166" s="91">
        <f t="shared" si="109"/>
        <v>13.170800662729851</v>
      </c>
      <c r="BF166" s="91">
        <f t="shared" si="110"/>
        <v>13.357215238097799</v>
      </c>
      <c r="BG166" s="91">
        <f t="shared" si="94"/>
        <v>7.1209226357144839</v>
      </c>
    </row>
    <row r="167" spans="1:59" x14ac:dyDescent="0.2">
      <c r="A167" s="88" t="s">
        <v>257</v>
      </c>
      <c r="B167" s="85">
        <v>3388982</v>
      </c>
      <c r="C167" s="85">
        <v>4279556</v>
      </c>
      <c r="D167" s="85">
        <v>3933122</v>
      </c>
      <c r="E167" s="85">
        <v>4516513</v>
      </c>
      <c r="F167" s="85">
        <v>4590808</v>
      </c>
      <c r="G167" s="85">
        <v>4814406</v>
      </c>
      <c r="H167" s="85">
        <v>3368670</v>
      </c>
      <c r="I167" s="85">
        <v>5892131</v>
      </c>
      <c r="J167" s="85">
        <v>8467841</v>
      </c>
      <c r="K167" s="85">
        <v>6256141</v>
      </c>
      <c r="L167" s="43">
        <v>5626436.9390000002</v>
      </c>
      <c r="M167" s="91">
        <f t="shared" si="111"/>
        <v>0.46759349911777587</v>
      </c>
      <c r="N167" s="91">
        <f t="shared" si="112"/>
        <v>0.52517966769402058</v>
      </c>
      <c r="O167" s="91">
        <f t="shared" si="113"/>
        <v>0.43648888960541032</v>
      </c>
      <c r="P167" s="91">
        <f t="shared" si="114"/>
        <v>0.44021989129349581</v>
      </c>
      <c r="Q167" s="91">
        <f t="shared" si="115"/>
        <v>0.39982695608678798</v>
      </c>
      <c r="R167" s="91">
        <f t="shared" si="116"/>
        <v>0.37395129343446454</v>
      </c>
      <c r="S167" s="91">
        <f t="shared" si="117"/>
        <v>0.31898986291526477</v>
      </c>
      <c r="T167" s="91">
        <f t="shared" si="118"/>
        <v>0.46086478120751845</v>
      </c>
      <c r="U167" s="91">
        <f t="shared" si="119"/>
        <v>0.57203924240999537</v>
      </c>
      <c r="V167" s="91">
        <f t="shared" si="120"/>
        <v>0.4047426147944454</v>
      </c>
      <c r="W167" s="91">
        <f t="shared" si="120"/>
        <v>0.35636266072481915</v>
      </c>
      <c r="X167" s="42">
        <f t="shared" si="92"/>
        <v>-0.11123083839295672</v>
      </c>
      <c r="Y167" s="85">
        <v>428802</v>
      </c>
      <c r="Z167" s="85">
        <v>498545</v>
      </c>
      <c r="AA167" s="85">
        <v>390441</v>
      </c>
      <c r="AB167" s="85">
        <v>412502</v>
      </c>
      <c r="AC167" s="85">
        <v>422009</v>
      </c>
      <c r="AD167" s="85">
        <v>475575</v>
      </c>
      <c r="AE167" s="85">
        <v>397288</v>
      </c>
      <c r="AF167" s="85">
        <v>609749</v>
      </c>
      <c r="AG167" s="85">
        <v>780031</v>
      </c>
      <c r="AH167" s="85">
        <v>397924</v>
      </c>
      <c r="AI167" s="45">
        <v>418923.79399999999</v>
      </c>
      <c r="AJ167" s="91">
        <f t="shared" si="121"/>
        <v>0.44019516199645359</v>
      </c>
      <c r="AK167" s="91">
        <f t="shared" si="121"/>
        <v>0.45022958055620865</v>
      </c>
      <c r="AL167" s="91">
        <f t="shared" si="121"/>
        <v>0.3246975947457737</v>
      </c>
      <c r="AM167" s="91">
        <f t="shared" si="121"/>
        <v>0.30847795077228785</v>
      </c>
      <c r="AN167" s="91">
        <f t="shared" si="121"/>
        <v>0.31048762373063393</v>
      </c>
      <c r="AO167" s="91">
        <f t="shared" si="121"/>
        <v>0.31449201420742762</v>
      </c>
      <c r="AP167" s="91">
        <f t="shared" si="121"/>
        <v>0.30823291952841991</v>
      </c>
      <c r="AQ167" s="91">
        <f t="shared" si="121"/>
        <v>0.37255999686089813</v>
      </c>
      <c r="AR167" s="91">
        <f t="shared" si="121"/>
        <v>0.39381861423403036</v>
      </c>
      <c r="AS167" s="91">
        <f t="shared" si="121"/>
        <v>0.18428277837691925</v>
      </c>
      <c r="AT167" s="91">
        <f t="shared" si="122"/>
        <v>0.18523916519174238</v>
      </c>
      <c r="AU167" s="42">
        <f t="shared" si="93"/>
        <v>-0.2549559968047112</v>
      </c>
      <c r="AV167" s="91">
        <f t="shared" si="100"/>
        <v>12.652826128908327</v>
      </c>
      <c r="AW167" s="91">
        <f t="shared" si="101"/>
        <v>11.649456158536072</v>
      </c>
      <c r="AX167" s="91">
        <f t="shared" si="102"/>
        <v>9.9269994675985131</v>
      </c>
      <c r="AY167" s="91">
        <f t="shared" si="103"/>
        <v>9.1331963397426286</v>
      </c>
      <c r="AZ167" s="91">
        <f t="shared" si="104"/>
        <v>9.192477664062622</v>
      </c>
      <c r="BA167" s="91">
        <f t="shared" si="105"/>
        <v>9.8781656553269492</v>
      </c>
      <c r="BB167" s="91">
        <f t="shared" si="106"/>
        <v>11.79361587807651</v>
      </c>
      <c r="BC167" s="91">
        <f t="shared" si="107"/>
        <v>10.348530947461962</v>
      </c>
      <c r="BD167" s="91">
        <f t="shared" si="108"/>
        <v>9.2116868987029861</v>
      </c>
      <c r="BE167" s="91">
        <f t="shared" si="109"/>
        <v>6.3605343933264935</v>
      </c>
      <c r="BF167" s="91">
        <f t="shared" si="110"/>
        <v>7.4456320854891924</v>
      </c>
      <c r="BG167" s="91">
        <f t="shared" si="94"/>
        <v>-5.2071940434191344</v>
      </c>
    </row>
    <row r="168" spans="1:59" x14ac:dyDescent="0.2">
      <c r="A168" s="88" t="s">
        <v>258</v>
      </c>
      <c r="B168" s="85">
        <v>1025809</v>
      </c>
      <c r="C168" s="85">
        <v>1041246</v>
      </c>
      <c r="D168" s="85">
        <v>983722</v>
      </c>
      <c r="E168" s="85">
        <v>1134076</v>
      </c>
      <c r="F168" s="85">
        <v>1201464</v>
      </c>
      <c r="G168" s="85">
        <v>1231004</v>
      </c>
      <c r="H168" s="85">
        <v>1133193</v>
      </c>
      <c r="I168" s="85">
        <v>1133009</v>
      </c>
      <c r="J168" s="85">
        <v>1121834</v>
      </c>
      <c r="K168" s="85">
        <v>1107693</v>
      </c>
      <c r="L168" s="43">
        <v>1187446.3459999999</v>
      </c>
      <c r="M168" s="91">
        <f t="shared" si="111"/>
        <v>0.14153560559970707</v>
      </c>
      <c r="N168" s="91">
        <f t="shared" si="112"/>
        <v>0.12777989779026799</v>
      </c>
      <c r="O168" s="91">
        <f t="shared" si="113"/>
        <v>0.10917121906221405</v>
      </c>
      <c r="P168" s="91">
        <f t="shared" si="114"/>
        <v>0.11053722494290676</v>
      </c>
      <c r="Q168" s="91">
        <f t="shared" si="115"/>
        <v>0.10463902954945112</v>
      </c>
      <c r="R168" s="91">
        <f t="shared" si="116"/>
        <v>9.5616268761504447E-2</v>
      </c>
      <c r="S168" s="91">
        <f t="shared" si="117"/>
        <v>0.10730557749097941</v>
      </c>
      <c r="T168" s="91">
        <f t="shared" si="118"/>
        <v>8.862055933433069E-2</v>
      </c>
      <c r="U168" s="91">
        <f t="shared" si="119"/>
        <v>7.5784733259608286E-2</v>
      </c>
      <c r="V168" s="91">
        <f t="shared" si="120"/>
        <v>7.1662477110011363E-2</v>
      </c>
      <c r="W168" s="91">
        <f t="shared" si="120"/>
        <v>7.5209505396808665E-2</v>
      </c>
      <c r="X168" s="42">
        <f t="shared" si="92"/>
        <v>-6.6326100202898405E-2</v>
      </c>
      <c r="Y168" s="85">
        <v>926</v>
      </c>
      <c r="Z168" s="85">
        <v>15</v>
      </c>
      <c r="AA168" s="85">
        <v>188</v>
      </c>
      <c r="AB168" s="85">
        <v>13013</v>
      </c>
      <c r="AC168" s="85">
        <v>23239</v>
      </c>
      <c r="AD168" s="85">
        <v>39325</v>
      </c>
      <c r="AE168" s="85">
        <v>82942</v>
      </c>
      <c r="AF168" s="85">
        <v>90308</v>
      </c>
      <c r="AG168" s="85">
        <v>116005</v>
      </c>
      <c r="AH168" s="85">
        <v>84734</v>
      </c>
      <c r="AI168" s="45">
        <v>73480.19</v>
      </c>
      <c r="AJ168" s="91">
        <f t="shared" si="121"/>
        <v>9.5060358862299145E-4</v>
      </c>
      <c r="AK168" s="91">
        <f t="shared" si="121"/>
        <v>1.3546307170552568E-5</v>
      </c>
      <c r="AL168" s="91">
        <f t="shared" si="121"/>
        <v>1.5634410272539372E-4</v>
      </c>
      <c r="AM168" s="91">
        <f t="shared" si="121"/>
        <v>9.7314039044653876E-3</v>
      </c>
      <c r="AN168" s="91">
        <f t="shared" si="121"/>
        <v>1.7097791487565909E-2</v>
      </c>
      <c r="AO168" s="91">
        <f t="shared" si="121"/>
        <v>2.6005148417614657E-2</v>
      </c>
      <c r="AP168" s="91">
        <f t="shared" si="121"/>
        <v>6.4349929551172469E-2</v>
      </c>
      <c r="AQ168" s="91">
        <f t="shared" si="121"/>
        <v>5.5178685322180093E-2</v>
      </c>
      <c r="AR168" s="91">
        <f t="shared" si="121"/>
        <v>5.8568093247856418E-2</v>
      </c>
      <c r="AS168" s="91">
        <f t="shared" si="121"/>
        <v>3.9241204207310629E-2</v>
      </c>
      <c r="AT168" s="91">
        <f t="shared" si="122"/>
        <v>3.2491372532854071E-2</v>
      </c>
      <c r="AU168" s="42">
        <f t="shared" si="93"/>
        <v>3.1540768944231079E-2</v>
      </c>
      <c r="AV168" s="91">
        <f t="shared" si="100"/>
        <v>9.0270215995375366E-2</v>
      </c>
      <c r="AW168" s="91">
        <f t="shared" si="101"/>
        <v>1.4405817645397917E-3</v>
      </c>
      <c r="AX168" s="91">
        <f t="shared" si="102"/>
        <v>1.9111090328365127E-2</v>
      </c>
      <c r="AY168" s="91">
        <f t="shared" si="103"/>
        <v>1.1474539625210303</v>
      </c>
      <c r="AZ168" s="91">
        <f t="shared" si="104"/>
        <v>1.9342235805650441</v>
      </c>
      <c r="BA168" s="91">
        <f t="shared" si="105"/>
        <v>3.1945468901806979</v>
      </c>
      <c r="BB168" s="91">
        <f t="shared" si="106"/>
        <v>7.3193180685020121</v>
      </c>
      <c r="BC168" s="91">
        <f t="shared" si="107"/>
        <v>7.9706339490683664</v>
      </c>
      <c r="BD168" s="91">
        <f t="shared" si="108"/>
        <v>10.34065646075979</v>
      </c>
      <c r="BE168" s="91">
        <f t="shared" si="109"/>
        <v>7.6495924412269458</v>
      </c>
      <c r="BF168" s="91">
        <f t="shared" si="110"/>
        <v>6.1880850656977824</v>
      </c>
      <c r="BG168" s="91">
        <f t="shared" si="94"/>
        <v>6.0978148497024067</v>
      </c>
    </row>
    <row r="169" spans="1:59" x14ac:dyDescent="0.2">
      <c r="A169" s="88" t="s">
        <v>259</v>
      </c>
      <c r="B169" s="85">
        <v>1793603</v>
      </c>
      <c r="C169" s="85">
        <v>1757782</v>
      </c>
      <c r="D169" s="85">
        <v>1787883</v>
      </c>
      <c r="E169" s="85">
        <v>2055688</v>
      </c>
      <c r="F169" s="85">
        <v>2182541</v>
      </c>
      <c r="G169" s="85">
        <v>2066608</v>
      </c>
      <c r="H169" s="85">
        <v>1465990</v>
      </c>
      <c r="I169" s="85">
        <v>2286714</v>
      </c>
      <c r="J169" s="85">
        <v>2662825</v>
      </c>
      <c r="K169" s="85">
        <v>2776148</v>
      </c>
      <c r="L169" s="43">
        <v>3132896.33</v>
      </c>
      <c r="M169" s="91">
        <f t="shared" si="111"/>
        <v>0.24747168996416624</v>
      </c>
      <c r="N169" s="91">
        <f t="shared" si="112"/>
        <v>0.21571194923925072</v>
      </c>
      <c r="O169" s="91">
        <f t="shared" si="113"/>
        <v>0.1984151687678109</v>
      </c>
      <c r="P169" s="91">
        <f t="shared" si="114"/>
        <v>0.20036580164683326</v>
      </c>
      <c r="Q169" s="91">
        <f t="shared" si="115"/>
        <v>0.19008390779240042</v>
      </c>
      <c r="R169" s="91">
        <f t="shared" si="116"/>
        <v>0.16052047430607472</v>
      </c>
      <c r="S169" s="91">
        <f t="shared" si="117"/>
        <v>0.13881916279574696</v>
      </c>
      <c r="T169" s="91">
        <f t="shared" si="118"/>
        <v>0.17885989759802851</v>
      </c>
      <c r="U169" s="91">
        <f t="shared" si="119"/>
        <v>0.17988533271590665</v>
      </c>
      <c r="V169" s="91">
        <f t="shared" si="120"/>
        <v>0.17960359278609131</v>
      </c>
      <c r="W169" s="91">
        <f t="shared" si="120"/>
        <v>0.19842882521176</v>
      </c>
      <c r="X169" s="42">
        <f t="shared" si="92"/>
        <v>-4.904286475240624E-2</v>
      </c>
      <c r="Y169" s="85">
        <v>91975</v>
      </c>
      <c r="Z169" s="85">
        <v>108596</v>
      </c>
      <c r="AA169" s="85">
        <v>114740</v>
      </c>
      <c r="AB169" s="85">
        <v>110869</v>
      </c>
      <c r="AC169" s="85">
        <v>107788</v>
      </c>
      <c r="AD169" s="85">
        <v>92448</v>
      </c>
      <c r="AE169" s="85">
        <v>83756</v>
      </c>
      <c r="AF169" s="85">
        <v>116831</v>
      </c>
      <c r="AG169" s="85">
        <v>98652</v>
      </c>
      <c r="AH169" s="85">
        <v>115314</v>
      </c>
      <c r="AI169" s="45">
        <v>115405.908</v>
      </c>
      <c r="AJ169" s="91">
        <f t="shared" si="121"/>
        <v>9.4418752768466133E-2</v>
      </c>
      <c r="AK169" s="91">
        <f t="shared" si="121"/>
        <v>9.8071651566221774E-2</v>
      </c>
      <c r="AL169" s="91">
        <f t="shared" si="121"/>
        <v>9.5419799716551471E-2</v>
      </c>
      <c r="AM169" s="91">
        <f t="shared" si="121"/>
        <v>8.2910245099836563E-2</v>
      </c>
      <c r="AN169" s="91">
        <f t="shared" si="121"/>
        <v>7.930361671594105E-2</v>
      </c>
      <c r="AO169" s="91">
        <f t="shared" si="121"/>
        <v>6.1134747893493699E-2</v>
      </c>
      <c r="AP169" s="91">
        <f t="shared" si="121"/>
        <v>6.4981465355163873E-2</v>
      </c>
      <c r="AQ169" s="91">
        <f t="shared" si="121"/>
        <v>7.1384384383173377E-2</v>
      </c>
      <c r="AR169" s="91">
        <f t="shared" si="121"/>
        <v>4.9806987070277406E-2</v>
      </c>
      <c r="AS169" s="91">
        <f t="shared" si="121"/>
        <v>5.340312297261806E-2</v>
      </c>
      <c r="AT169" s="91">
        <f t="shared" si="122"/>
        <v>5.1030030669766691E-2</v>
      </c>
      <c r="AU169" s="42">
        <f t="shared" si="93"/>
        <v>-4.3388722098699442E-2</v>
      </c>
      <c r="AV169" s="91">
        <f t="shared" si="100"/>
        <v>5.1279463738631126</v>
      </c>
      <c r="AW169" s="91">
        <f t="shared" si="101"/>
        <v>6.1780129731673208</v>
      </c>
      <c r="AX169" s="91">
        <f t="shared" si="102"/>
        <v>6.4176458974105133</v>
      </c>
      <c r="AY169" s="91">
        <f t="shared" si="103"/>
        <v>5.3932795249084498</v>
      </c>
      <c r="AZ169" s="91">
        <f t="shared" si="104"/>
        <v>4.9386472006711442</v>
      </c>
      <c r="BA169" s="91">
        <f t="shared" si="105"/>
        <v>4.4734173099107331</v>
      </c>
      <c r="BB169" s="91">
        <f t="shared" si="106"/>
        <v>5.7132722597016352</v>
      </c>
      <c r="BC169" s="91">
        <f t="shared" si="107"/>
        <v>5.1091216479192409</v>
      </c>
      <c r="BD169" s="91">
        <f t="shared" si="108"/>
        <v>3.7047872090730709</v>
      </c>
      <c r="BE169" s="91">
        <f t="shared" si="109"/>
        <v>4.1537410829681995</v>
      </c>
      <c r="BF169" s="91">
        <f t="shared" si="110"/>
        <v>3.6836810364548516</v>
      </c>
      <c r="BG169" s="91">
        <f t="shared" si="94"/>
        <v>-1.444265337408261</v>
      </c>
    </row>
    <row r="170" spans="1:59" x14ac:dyDescent="0.2">
      <c r="A170" s="88" t="s">
        <v>260</v>
      </c>
      <c r="B170" s="85">
        <v>1255510</v>
      </c>
      <c r="C170" s="85">
        <v>1468907</v>
      </c>
      <c r="D170" s="85">
        <v>1401808</v>
      </c>
      <c r="E170" s="85">
        <v>1578557</v>
      </c>
      <c r="F170" s="85">
        <v>2126111</v>
      </c>
      <c r="G170" s="85">
        <v>3270157</v>
      </c>
      <c r="H170" s="85">
        <v>2781143</v>
      </c>
      <c r="I170" s="85">
        <v>3964065</v>
      </c>
      <c r="J170" s="85">
        <v>4479745</v>
      </c>
      <c r="K170" s="85">
        <v>4616617</v>
      </c>
      <c r="L170" s="43">
        <v>5018252.4730000002</v>
      </c>
      <c r="M170" s="91">
        <f t="shared" si="111"/>
        <v>0.1732285134820305</v>
      </c>
      <c r="N170" s="91">
        <f t="shared" si="112"/>
        <v>0.18026171176015005</v>
      </c>
      <c r="O170" s="91">
        <f t="shared" si="113"/>
        <v>0.15556944772116937</v>
      </c>
      <c r="P170" s="91">
        <f t="shared" si="114"/>
        <v>0.15386033228302162</v>
      </c>
      <c r="Q170" s="91">
        <f t="shared" si="115"/>
        <v>0.18516925330631051</v>
      </c>
      <c r="R170" s="91">
        <f t="shared" si="116"/>
        <v>0.25400421981107707</v>
      </c>
      <c r="S170" s="91">
        <f t="shared" si="117"/>
        <v>0.26335509988148087</v>
      </c>
      <c r="T170" s="91">
        <f t="shared" si="118"/>
        <v>0.31005725244692989</v>
      </c>
      <c r="U170" s="91">
        <f t="shared" si="119"/>
        <v>0.30262612819371132</v>
      </c>
      <c r="V170" s="91">
        <f t="shared" si="120"/>
        <v>0.29867319743664478</v>
      </c>
      <c r="W170" s="91">
        <f t="shared" si="120"/>
        <v>0.31784197047892715</v>
      </c>
      <c r="X170" s="42">
        <f t="shared" si="92"/>
        <v>0.14461345699689665</v>
      </c>
      <c r="Y170" s="85">
        <v>213957</v>
      </c>
      <c r="Z170" s="85">
        <v>297229</v>
      </c>
      <c r="AA170" s="85">
        <v>251647</v>
      </c>
      <c r="AB170" s="85">
        <v>274945</v>
      </c>
      <c r="AC170" s="85">
        <v>402519</v>
      </c>
      <c r="AD170" s="85">
        <v>732228</v>
      </c>
      <c r="AE170" s="85">
        <v>614246</v>
      </c>
      <c r="AF170" s="85">
        <v>758811</v>
      </c>
      <c r="AG170" s="85">
        <v>1086045</v>
      </c>
      <c r="AH170" s="85">
        <v>998120</v>
      </c>
      <c r="AI170" s="45">
        <v>822134.14500000002</v>
      </c>
      <c r="AJ170" s="91">
        <f t="shared" si="121"/>
        <v>0.21964178402916781</v>
      </c>
      <c r="AK170" s="91">
        <f t="shared" si="121"/>
        <v>0.26842368893307794</v>
      </c>
      <c r="AL170" s="91">
        <f t="shared" si="121"/>
        <v>0.2092740660560487</v>
      </c>
      <c r="AM170" s="91">
        <f t="shared" si="121"/>
        <v>0.20560983989189549</v>
      </c>
      <c r="AN170" s="91">
        <f t="shared" si="121"/>
        <v>0.29614811015033099</v>
      </c>
      <c r="AO170" s="91">
        <f t="shared" si="121"/>
        <v>0.48421354902817915</v>
      </c>
      <c r="AP170" s="91">
        <f t="shared" si="121"/>
        <v>0.47655815903992532</v>
      </c>
      <c r="AQ170" s="91">
        <f t="shared" si="121"/>
        <v>0.4636376997387695</v>
      </c>
      <c r="AR170" s="91">
        <f t="shared" si="121"/>
        <v>0.54831761416635683</v>
      </c>
      <c r="AS170" s="91">
        <f t="shared" si="121"/>
        <v>0.46223984166215321</v>
      </c>
      <c r="AT170" s="91">
        <f t="shared" si="122"/>
        <v>0.36353018108927682</v>
      </c>
      <c r="AU170" s="42">
        <f t="shared" si="93"/>
        <v>0.143888397060109</v>
      </c>
      <c r="AV170" s="91">
        <f t="shared" si="100"/>
        <v>17.041441326632206</v>
      </c>
      <c r="AW170" s="91">
        <f t="shared" si="101"/>
        <v>20.23470512428629</v>
      </c>
      <c r="AX170" s="91">
        <f t="shared" si="102"/>
        <v>17.951602501911818</v>
      </c>
      <c r="AY170" s="91">
        <f t="shared" si="103"/>
        <v>17.417489517324999</v>
      </c>
      <c r="AZ170" s="91">
        <f t="shared" si="104"/>
        <v>18.932172403040106</v>
      </c>
      <c r="BA170" s="91">
        <f t="shared" si="105"/>
        <v>22.391218525593725</v>
      </c>
      <c r="BB170" s="91">
        <f t="shared" si="106"/>
        <v>22.08609913262281</v>
      </c>
      <c r="BC170" s="91">
        <f t="shared" si="107"/>
        <v>19.142244135754584</v>
      </c>
      <c r="BD170" s="91">
        <f t="shared" si="108"/>
        <v>24.243455821704138</v>
      </c>
      <c r="BE170" s="91">
        <f t="shared" si="109"/>
        <v>21.620160390173151</v>
      </c>
      <c r="BF170" s="91">
        <f t="shared" si="110"/>
        <v>16.382877294902496</v>
      </c>
      <c r="BG170" s="91">
        <f t="shared" si="94"/>
        <v>-0.65856403172971056</v>
      </c>
    </row>
    <row r="171" spans="1:59" x14ac:dyDescent="0.2">
      <c r="A171" s="88" t="s">
        <v>261</v>
      </c>
      <c r="B171" s="85">
        <v>1731381</v>
      </c>
      <c r="C171" s="85">
        <v>1610260</v>
      </c>
      <c r="D171" s="85">
        <v>1833043</v>
      </c>
      <c r="E171" s="85">
        <v>1848596</v>
      </c>
      <c r="F171" s="85">
        <v>2082180</v>
      </c>
      <c r="G171" s="85">
        <v>2470796</v>
      </c>
      <c r="H171" s="85">
        <v>2358184</v>
      </c>
      <c r="I171" s="85">
        <v>2517680</v>
      </c>
      <c r="J171" s="85">
        <v>2918442</v>
      </c>
      <c r="K171" s="85">
        <v>3292478</v>
      </c>
      <c r="L171" s="43">
        <v>3331327.7710000002</v>
      </c>
      <c r="M171" s="91">
        <f t="shared" si="111"/>
        <v>0.23888663324149664</v>
      </c>
      <c r="N171" s="91">
        <f t="shared" si="112"/>
        <v>0.19760830602543197</v>
      </c>
      <c r="O171" s="91">
        <f t="shared" si="113"/>
        <v>0.20342692234539642</v>
      </c>
      <c r="P171" s="91">
        <f t="shared" si="114"/>
        <v>0.18018075673989895</v>
      </c>
      <c r="Q171" s="91">
        <f t="shared" si="115"/>
        <v>0.18134317345111972</v>
      </c>
      <c r="R171" s="91">
        <f t="shared" si="116"/>
        <v>0.19191513138125477</v>
      </c>
      <c r="S171" s="91">
        <f t="shared" si="117"/>
        <v>0.22330379374915638</v>
      </c>
      <c r="T171" s="91">
        <f t="shared" si="118"/>
        <v>0.1969253640746523</v>
      </c>
      <c r="U171" s="91">
        <f t="shared" si="119"/>
        <v>0.19715336538528669</v>
      </c>
      <c r="V171" s="91">
        <f t="shared" si="120"/>
        <v>0.21300769194191529</v>
      </c>
      <c r="W171" s="91">
        <f t="shared" si="120"/>
        <v>0.21099691351575656</v>
      </c>
      <c r="X171" s="42">
        <f t="shared" si="92"/>
        <v>-2.7889719725740086E-2</v>
      </c>
      <c r="Y171" s="85">
        <v>266189</v>
      </c>
      <c r="Z171" s="85">
        <v>248333</v>
      </c>
      <c r="AA171" s="85">
        <v>310859</v>
      </c>
      <c r="AB171" s="85">
        <v>253445</v>
      </c>
      <c r="AC171" s="85">
        <v>286752</v>
      </c>
      <c r="AD171" s="85">
        <v>344696</v>
      </c>
      <c r="AE171" s="85">
        <v>405282</v>
      </c>
      <c r="AF171" s="85">
        <v>423173</v>
      </c>
      <c r="AG171" s="85">
        <v>446843</v>
      </c>
      <c r="AH171" s="85">
        <v>474354</v>
      </c>
      <c r="AI171" s="45">
        <v>604653.47199999995</v>
      </c>
      <c r="AJ171" s="91">
        <f t="shared" si="121"/>
        <v>0.27326157521810523</v>
      </c>
      <c r="AK171" s="91">
        <f t="shared" si="121"/>
        <v>0.22426633990565542</v>
      </c>
      <c r="AL171" s="91">
        <f t="shared" si="121"/>
        <v>0.25851580547400621</v>
      </c>
      <c r="AM171" s="91">
        <f t="shared" si="121"/>
        <v>0.18953167313972413</v>
      </c>
      <c r="AN171" s="91">
        <f t="shared" si="121"/>
        <v>0.21097404813643009</v>
      </c>
      <c r="AO171" s="91">
        <f t="shared" si="121"/>
        <v>0.22794330931870571</v>
      </c>
      <c r="AP171" s="91">
        <f t="shared" si="121"/>
        <v>0.31443500456172119</v>
      </c>
      <c r="AQ171" s="91">
        <f t="shared" si="121"/>
        <v>0.2585610333950803</v>
      </c>
      <c r="AR171" s="91">
        <f t="shared" si="121"/>
        <v>0.22560012491833889</v>
      </c>
      <c r="AS171" s="91">
        <f t="shared" si="121"/>
        <v>0.21967831308040017</v>
      </c>
      <c r="AT171" s="91">
        <f t="shared" si="122"/>
        <v>0.2673648668033608</v>
      </c>
      <c r="AU171" s="42">
        <f t="shared" si="93"/>
        <v>-5.8967084147444337E-3</v>
      </c>
      <c r="AV171" s="91">
        <f t="shared" si="100"/>
        <v>15.374374559961096</v>
      </c>
      <c r="AW171" s="91">
        <f t="shared" si="101"/>
        <v>15.421919441580862</v>
      </c>
      <c r="AX171" s="91">
        <f t="shared" si="102"/>
        <v>16.958631085031829</v>
      </c>
      <c r="AY171" s="91">
        <f t="shared" si="103"/>
        <v>13.710134610266387</v>
      </c>
      <c r="AZ171" s="91">
        <f t="shared" si="104"/>
        <v>13.771720024205401</v>
      </c>
      <c r="BA171" s="91">
        <f t="shared" si="105"/>
        <v>13.950807755881101</v>
      </c>
      <c r="BB171" s="91">
        <f t="shared" si="106"/>
        <v>17.186190729815827</v>
      </c>
      <c r="BC171" s="91">
        <f t="shared" si="107"/>
        <v>16.808053446029678</v>
      </c>
      <c r="BD171" s="91">
        <f t="shared" si="108"/>
        <v>15.31101183439657</v>
      </c>
      <c r="BE171" s="91">
        <f t="shared" si="109"/>
        <v>14.407203328313811</v>
      </c>
      <c r="BF171" s="91">
        <f t="shared" si="110"/>
        <v>18.150524762638252</v>
      </c>
      <c r="BG171" s="91">
        <f t="shared" si="94"/>
        <v>2.7761502026771563</v>
      </c>
    </row>
    <row r="172" spans="1:59" x14ac:dyDescent="0.2">
      <c r="A172" s="88" t="s">
        <v>262</v>
      </c>
      <c r="B172" s="85">
        <v>1377403</v>
      </c>
      <c r="C172" s="85">
        <v>1510523</v>
      </c>
      <c r="D172" s="85">
        <v>1651371</v>
      </c>
      <c r="E172" s="85">
        <v>1733912</v>
      </c>
      <c r="F172" s="85">
        <v>1917364</v>
      </c>
      <c r="G172" s="85">
        <v>2219799</v>
      </c>
      <c r="H172" s="85">
        <v>2087976</v>
      </c>
      <c r="I172" s="85">
        <v>2377653</v>
      </c>
      <c r="J172" s="85">
        <v>2602689</v>
      </c>
      <c r="K172" s="85">
        <v>2789221</v>
      </c>
      <c r="L172" s="43">
        <v>2771789.4939999999</v>
      </c>
      <c r="M172" s="91">
        <f t="shared" si="111"/>
        <v>0.19004665367515133</v>
      </c>
      <c r="N172" s="91">
        <f t="shared" si="112"/>
        <v>0.18536875488582813</v>
      </c>
      <c r="O172" s="91">
        <f t="shared" si="113"/>
        <v>0.18326537903390133</v>
      </c>
      <c r="P172" s="91">
        <f t="shared" si="114"/>
        <v>0.16900262484631129</v>
      </c>
      <c r="Q172" s="91">
        <f t="shared" si="115"/>
        <v>0.16698886379704575</v>
      </c>
      <c r="R172" s="91">
        <f t="shared" si="116"/>
        <v>0.17241934045747925</v>
      </c>
      <c r="S172" s="91">
        <f t="shared" si="117"/>
        <v>0.19771695595305055</v>
      </c>
      <c r="T172" s="91">
        <f t="shared" si="118"/>
        <v>0.18597287291005579</v>
      </c>
      <c r="U172" s="91">
        <f t="shared" si="119"/>
        <v>0.17582288611569682</v>
      </c>
      <c r="V172" s="91">
        <f t="shared" si="120"/>
        <v>0.1804493538076552</v>
      </c>
      <c r="W172" s="91">
        <f t="shared" si="120"/>
        <v>0.17555733579882571</v>
      </c>
      <c r="X172" s="42">
        <f t="shared" si="92"/>
        <v>-1.4489317876325625E-2</v>
      </c>
      <c r="Y172" s="85">
        <v>143190</v>
      </c>
      <c r="Z172" s="85">
        <v>159822</v>
      </c>
      <c r="AA172" s="85">
        <v>168512</v>
      </c>
      <c r="AB172" s="85">
        <v>177143</v>
      </c>
      <c r="AC172" s="85">
        <v>204299</v>
      </c>
      <c r="AD172" s="85">
        <v>226242</v>
      </c>
      <c r="AE172" s="85">
        <v>204192</v>
      </c>
      <c r="AF172" s="85">
        <v>211617</v>
      </c>
      <c r="AG172" s="85">
        <v>241011</v>
      </c>
      <c r="AH172" s="85">
        <v>283482</v>
      </c>
      <c r="AI172" s="45">
        <v>247662.34</v>
      </c>
      <c r="AJ172" s="91">
        <f t="shared" si="121"/>
        <v>0.14699452252151851</v>
      </c>
      <c r="AK172" s="91">
        <f t="shared" si="121"/>
        <v>0.14433319364080349</v>
      </c>
      <c r="AL172" s="91">
        <f t="shared" si="121"/>
        <v>0.14013753956628483</v>
      </c>
      <c r="AM172" s="91">
        <f t="shared" si="121"/>
        <v>0.13247138106883211</v>
      </c>
      <c r="AN172" s="91">
        <f t="shared" si="121"/>
        <v>0.15031032760093926</v>
      </c>
      <c r="AO172" s="91">
        <f t="shared" si="121"/>
        <v>0.14961110714044437</v>
      </c>
      <c r="AP172" s="91">
        <f t="shared" si="121"/>
        <v>0.15842083401549287</v>
      </c>
      <c r="AQ172" s="91">
        <f t="shared" si="121"/>
        <v>0.12929915236550232</v>
      </c>
      <c r="AR172" s="91">
        <f t="shared" si="121"/>
        <v>0.12168057171465992</v>
      </c>
      <c r="AS172" s="91">
        <f t="shared" si="121"/>
        <v>0.13128348775104248</v>
      </c>
      <c r="AT172" s="91">
        <f t="shared" si="122"/>
        <v>0.10951100359564075</v>
      </c>
      <c r="AU172" s="42">
        <f t="shared" si="93"/>
        <v>-3.7483518925877757E-2</v>
      </c>
      <c r="AV172" s="91">
        <f t="shared" si="100"/>
        <v>10.39565036521628</v>
      </c>
      <c r="AW172" s="91">
        <f t="shared" si="101"/>
        <v>10.580573748297775</v>
      </c>
      <c r="AX172" s="91">
        <f t="shared" si="102"/>
        <v>10.204369581396307</v>
      </c>
      <c r="AY172" s="91">
        <f t="shared" si="103"/>
        <v>10.216377763116006</v>
      </c>
      <c r="AZ172" s="91">
        <f t="shared" si="104"/>
        <v>10.655201620558225</v>
      </c>
      <c r="BA172" s="91">
        <f t="shared" si="105"/>
        <v>10.192003870620718</v>
      </c>
      <c r="BB172" s="91">
        <f t="shared" si="106"/>
        <v>9.7794227519856545</v>
      </c>
      <c r="BC172" s="91">
        <f t="shared" si="107"/>
        <v>8.9002474288720848</v>
      </c>
      <c r="BD172" s="91">
        <f t="shared" si="108"/>
        <v>9.2600767898123824</v>
      </c>
      <c r="BE172" s="91">
        <f t="shared" si="109"/>
        <v>10.163482922292639</v>
      </c>
      <c r="BF172" s="91">
        <f t="shared" si="110"/>
        <v>8.9351063829380415</v>
      </c>
      <c r="BG172" s="91">
        <f t="shared" si="94"/>
        <v>-1.4605439822782387</v>
      </c>
    </row>
    <row r="173" spans="1:59" x14ac:dyDescent="0.2">
      <c r="A173" s="88" t="s">
        <v>263</v>
      </c>
      <c r="B173" s="85">
        <v>1014289</v>
      </c>
      <c r="C173" s="85">
        <v>1760238</v>
      </c>
      <c r="D173" s="85">
        <v>2385524</v>
      </c>
      <c r="E173" s="85">
        <v>2563510</v>
      </c>
      <c r="F173" s="85">
        <v>2937949</v>
      </c>
      <c r="G173" s="85">
        <v>5810995</v>
      </c>
      <c r="H173" s="85">
        <v>4455228</v>
      </c>
      <c r="I173" s="85">
        <v>8260363</v>
      </c>
      <c r="J173" s="85">
        <v>13011987</v>
      </c>
      <c r="K173" s="85">
        <v>10655431</v>
      </c>
      <c r="L173" s="43">
        <v>7701103.7410000004</v>
      </c>
      <c r="M173" s="91">
        <f t="shared" si="111"/>
        <v>0.1399461379926685</v>
      </c>
      <c r="N173" s="91">
        <f t="shared" si="112"/>
        <v>0.21601334528684457</v>
      </c>
      <c r="O173" s="91">
        <f t="shared" si="113"/>
        <v>0.26474000091709765</v>
      </c>
      <c r="P173" s="91">
        <f t="shared" si="114"/>
        <v>0.24986269131291985</v>
      </c>
      <c r="Q173" s="91">
        <f t="shared" si="115"/>
        <v>0.25587460983082333</v>
      </c>
      <c r="R173" s="91">
        <f t="shared" si="116"/>
        <v>0.45135975162693098</v>
      </c>
      <c r="S173" s="91">
        <f t="shared" si="117"/>
        <v>0.4218794268884305</v>
      </c>
      <c r="T173" s="91">
        <f t="shared" si="118"/>
        <v>0.64610077180729353</v>
      </c>
      <c r="U173" s="91">
        <f t="shared" si="119"/>
        <v>0.87901593637961639</v>
      </c>
      <c r="V173" s="91">
        <f t="shared" si="120"/>
        <v>0.68935578732988789</v>
      </c>
      <c r="W173" s="91">
        <f t="shared" si="120"/>
        <v>0.48776620966596745</v>
      </c>
      <c r="X173" s="42">
        <f t="shared" si="92"/>
        <v>0.34782007167329898</v>
      </c>
      <c r="Y173" s="85">
        <v>47852</v>
      </c>
      <c r="Z173" s="85">
        <v>54486</v>
      </c>
      <c r="AA173" s="85">
        <v>31253</v>
      </c>
      <c r="AB173" s="85">
        <v>41512</v>
      </c>
      <c r="AC173" s="85">
        <v>32248</v>
      </c>
      <c r="AD173" s="85">
        <v>84118</v>
      </c>
      <c r="AE173" s="85">
        <v>75418</v>
      </c>
      <c r="AF173" s="85">
        <v>111189</v>
      </c>
      <c r="AG173" s="85">
        <v>154724</v>
      </c>
      <c r="AH173" s="85">
        <v>122498</v>
      </c>
      <c r="AI173" s="45">
        <v>274568.11300000001</v>
      </c>
      <c r="AJ173" s="91">
        <f t="shared" si="121"/>
        <v>4.9123415683355709E-2</v>
      </c>
      <c r="AK173" s="91">
        <f t="shared" si="121"/>
        <v>4.9205606166315155E-2</v>
      </c>
      <c r="AL173" s="91">
        <f t="shared" si="121"/>
        <v>2.5990543842961331E-2</v>
      </c>
      <c r="AM173" s="91">
        <f t="shared" si="121"/>
        <v>3.1043574800750574E-2</v>
      </c>
      <c r="AN173" s="91">
        <f t="shared" si="121"/>
        <v>2.3726045866475556E-2</v>
      </c>
      <c r="AO173" s="91">
        <f t="shared" si="121"/>
        <v>5.5626219315776472E-2</v>
      </c>
      <c r="AP173" s="91">
        <f t="shared" si="121"/>
        <v>5.8512490498062814E-2</v>
      </c>
      <c r="AQ173" s="91">
        <f t="shared" si="121"/>
        <v>6.7937091312927786E-2</v>
      </c>
      <c r="AR173" s="91">
        <f t="shared" si="121"/>
        <v>7.8116371360556325E-2</v>
      </c>
      <c r="AS173" s="91">
        <f t="shared" si="121"/>
        <v>5.6730108728339716E-2</v>
      </c>
      <c r="AT173" s="91">
        <f t="shared" si="122"/>
        <v>0.12140816246019198</v>
      </c>
      <c r="AU173" s="42">
        <f t="shared" si="93"/>
        <v>7.2284746776836273E-2</v>
      </c>
      <c r="AV173" s="91">
        <f t="shared" si="100"/>
        <v>4.7177875339277069</v>
      </c>
      <c r="AW173" s="91">
        <f t="shared" si="101"/>
        <v>3.0953768751725619</v>
      </c>
      <c r="AX173" s="91">
        <f t="shared" si="102"/>
        <v>1.3101104830636792</v>
      </c>
      <c r="AY173" s="91">
        <f t="shared" si="103"/>
        <v>1.6193422299893505</v>
      </c>
      <c r="AZ173" s="91">
        <f t="shared" si="104"/>
        <v>1.0976364804154191</v>
      </c>
      <c r="BA173" s="91">
        <f t="shared" si="105"/>
        <v>1.447566208540878</v>
      </c>
      <c r="BB173" s="91">
        <f t="shared" si="106"/>
        <v>1.6927977647833061</v>
      </c>
      <c r="BC173" s="91">
        <f t="shared" si="107"/>
        <v>1.3460546467509964</v>
      </c>
      <c r="BD173" s="91">
        <f t="shared" si="108"/>
        <v>1.1890881846100831</v>
      </c>
      <c r="BE173" s="91">
        <f t="shared" si="109"/>
        <v>1.1496297052648552</v>
      </c>
      <c r="BF173" s="91">
        <f t="shared" si="110"/>
        <v>3.5653085873681127</v>
      </c>
      <c r="BG173" s="91">
        <f t="shared" si="94"/>
        <v>-1.1524789465595942</v>
      </c>
    </row>
    <row r="174" spans="1:59" x14ac:dyDescent="0.2">
      <c r="A174" s="88" t="s">
        <v>264</v>
      </c>
      <c r="B174" s="85">
        <v>788371</v>
      </c>
      <c r="C174" s="85">
        <v>1206042</v>
      </c>
      <c r="D174" s="85">
        <v>1329221</v>
      </c>
      <c r="E174" s="85">
        <v>1337047</v>
      </c>
      <c r="F174" s="85">
        <v>1676376</v>
      </c>
      <c r="G174" s="85">
        <v>2793453</v>
      </c>
      <c r="H174" s="85">
        <v>2066459</v>
      </c>
      <c r="I174" s="85">
        <v>2201816</v>
      </c>
      <c r="J174" s="85">
        <v>3794480</v>
      </c>
      <c r="K174" s="85">
        <v>7117254</v>
      </c>
      <c r="L174" s="43">
        <v>6572516.4079999998</v>
      </c>
      <c r="M174" s="91">
        <f t="shared" si="111"/>
        <v>0.10877518809276061</v>
      </c>
      <c r="N174" s="91">
        <f t="shared" si="112"/>
        <v>0.14800337623459817</v>
      </c>
      <c r="O174" s="91">
        <f t="shared" si="113"/>
        <v>0.14751390837360071</v>
      </c>
      <c r="P174" s="91">
        <f t="shared" si="114"/>
        <v>0.13032060020513497</v>
      </c>
      <c r="Q174" s="91">
        <f t="shared" si="115"/>
        <v>0.14600051087672261</v>
      </c>
      <c r="R174" s="91">
        <f t="shared" si="116"/>
        <v>0.21697699830433603</v>
      </c>
      <c r="S174" s="91">
        <f t="shared" si="117"/>
        <v>0.19567944415155389</v>
      </c>
      <c r="T174" s="91">
        <f t="shared" si="118"/>
        <v>0.17221943115304353</v>
      </c>
      <c r="U174" s="91">
        <f t="shared" si="119"/>
        <v>0.25633351695430734</v>
      </c>
      <c r="V174" s="91">
        <f t="shared" si="120"/>
        <v>0.46045253681402415</v>
      </c>
      <c r="W174" s="91">
        <f t="shared" si="120"/>
        <v>0.41628466829110061</v>
      </c>
      <c r="X174" s="42">
        <f t="shared" si="92"/>
        <v>0.30750948019834001</v>
      </c>
      <c r="Y174" s="85"/>
      <c r="Z174" s="85"/>
      <c r="AA174" s="85"/>
      <c r="AB174" s="85"/>
      <c r="AC174" s="85"/>
      <c r="AD174" s="85"/>
      <c r="AE174" s="85"/>
      <c r="AF174" s="85"/>
      <c r="AG174" s="85"/>
      <c r="AH174" s="85"/>
      <c r="AI174" s="45">
        <v>311490.03999999998</v>
      </c>
      <c r="AJ174" s="91"/>
      <c r="AK174" s="91"/>
      <c r="AL174" s="91"/>
      <c r="AM174" s="91"/>
      <c r="AN174" s="91"/>
      <c r="AO174" s="91"/>
      <c r="AP174" s="91"/>
      <c r="AQ174" s="91"/>
      <c r="AR174" s="91"/>
      <c r="AS174" s="91"/>
      <c r="AT174" s="91"/>
      <c r="AU174" s="42"/>
      <c r="AV174" s="91">
        <f t="shared" si="100"/>
        <v>0</v>
      </c>
      <c r="AW174" s="91">
        <f t="shared" si="101"/>
        <v>0</v>
      </c>
      <c r="AX174" s="91">
        <f t="shared" si="102"/>
        <v>0</v>
      </c>
      <c r="AY174" s="91">
        <f t="shared" si="103"/>
        <v>0</v>
      </c>
      <c r="AZ174" s="91">
        <f t="shared" si="104"/>
        <v>0</v>
      </c>
      <c r="BA174" s="91">
        <f t="shared" si="105"/>
        <v>0</v>
      </c>
      <c r="BB174" s="91">
        <f t="shared" si="106"/>
        <v>0</v>
      </c>
      <c r="BC174" s="91">
        <f t="shared" si="107"/>
        <v>0</v>
      </c>
      <c r="BD174" s="91">
        <f t="shared" si="108"/>
        <v>0</v>
      </c>
      <c r="BE174" s="91">
        <f t="shared" si="109"/>
        <v>0</v>
      </c>
      <c r="BF174" s="91">
        <f t="shared" si="110"/>
        <v>4.7392812838147877</v>
      </c>
      <c r="BG174" s="91">
        <f t="shared" si="94"/>
        <v>4.7392812838147877</v>
      </c>
    </row>
    <row r="175" spans="1:59" x14ac:dyDescent="0.2">
      <c r="A175" s="88" t="s">
        <v>265</v>
      </c>
      <c r="B175" s="85">
        <v>128282</v>
      </c>
      <c r="C175" s="85">
        <v>308194</v>
      </c>
      <c r="D175" s="85">
        <v>551652</v>
      </c>
      <c r="E175" s="85">
        <v>567086</v>
      </c>
      <c r="F175" s="85">
        <v>751092</v>
      </c>
      <c r="G175" s="85">
        <v>1031499</v>
      </c>
      <c r="H175" s="85">
        <v>972228</v>
      </c>
      <c r="I175" s="85">
        <v>1206553</v>
      </c>
      <c r="J175" s="85">
        <v>2061866</v>
      </c>
      <c r="K175" s="85">
        <v>2504428</v>
      </c>
      <c r="L175" s="43">
        <v>4707324.1880000001</v>
      </c>
      <c r="M175" s="91">
        <f t="shared" si="111"/>
        <v>1.7699660031781379E-2</v>
      </c>
      <c r="N175" s="91">
        <f t="shared" si="112"/>
        <v>3.782103155217293E-2</v>
      </c>
      <c r="O175" s="91">
        <f t="shared" si="113"/>
        <v>6.1221078046550255E-2</v>
      </c>
      <c r="P175" s="91">
        <f t="shared" si="114"/>
        <v>5.5273290982238592E-2</v>
      </c>
      <c r="Q175" s="91">
        <f t="shared" si="115"/>
        <v>6.5414808918416473E-2</v>
      </c>
      <c r="R175" s="91">
        <f t="shared" si="116"/>
        <v>8.0120036662125443E-2</v>
      </c>
      <c r="S175" s="91">
        <f t="shared" si="117"/>
        <v>9.2063299890574615E-2</v>
      </c>
      <c r="T175" s="91">
        <f t="shared" si="118"/>
        <v>9.4372950017620957E-2</v>
      </c>
      <c r="U175" s="91">
        <f t="shared" si="119"/>
        <v>0.13928795599621291</v>
      </c>
      <c r="V175" s="91">
        <f t="shared" si="120"/>
        <v>0.16202459907544017</v>
      </c>
      <c r="W175" s="91">
        <f t="shared" si="120"/>
        <v>0.2981486490859217</v>
      </c>
      <c r="X175" s="42">
        <f t="shared" si="92"/>
        <v>0.28044898905414034</v>
      </c>
      <c r="Y175" s="85">
        <v>47</v>
      </c>
      <c r="Z175" s="85">
        <v>20</v>
      </c>
      <c r="AA175" s="85">
        <v>5</v>
      </c>
      <c r="AB175" s="85">
        <v>286</v>
      </c>
      <c r="AC175" s="85">
        <v>0</v>
      </c>
      <c r="AD175" s="85">
        <v>0</v>
      </c>
      <c r="AE175" s="85">
        <v>0</v>
      </c>
      <c r="AF175" s="85">
        <v>0</v>
      </c>
      <c r="AG175" s="85">
        <v>31</v>
      </c>
      <c r="AH175" s="85">
        <v>618</v>
      </c>
      <c r="AI175" s="45">
        <v>0</v>
      </c>
      <c r="AJ175" s="91">
        <f t="shared" si="121"/>
        <v>4.8248778256242548E-5</v>
      </c>
      <c r="AK175" s="91">
        <f t="shared" si="121"/>
        <v>1.8061742894070088E-5</v>
      </c>
      <c r="AL175" s="91">
        <f t="shared" si="121"/>
        <v>4.1580878384413221E-6</v>
      </c>
      <c r="AM175" s="91">
        <f t="shared" si="121"/>
        <v>2.138770088893492E-4</v>
      </c>
      <c r="AN175" s="91">
        <f t="shared" si="121"/>
        <v>0</v>
      </c>
      <c r="AO175" s="91">
        <f t="shared" si="121"/>
        <v>0</v>
      </c>
      <c r="AP175" s="91">
        <f t="shared" si="121"/>
        <v>0</v>
      </c>
      <c r="AQ175" s="91">
        <f t="shared" si="121"/>
        <v>0</v>
      </c>
      <c r="AR175" s="91">
        <f t="shared" si="121"/>
        <v>1.565114340488383E-5</v>
      </c>
      <c r="AS175" s="91">
        <f t="shared" si="121"/>
        <v>2.8620228243819446E-4</v>
      </c>
      <c r="AT175" s="91">
        <f t="shared" si="122"/>
        <v>0</v>
      </c>
      <c r="AU175" s="42">
        <f t="shared" si="93"/>
        <v>-4.8248778256242548E-5</v>
      </c>
      <c r="AV175" s="91">
        <f t="shared" si="100"/>
        <v>3.6638031836111064E-2</v>
      </c>
      <c r="AW175" s="91">
        <f t="shared" si="101"/>
        <v>6.4894190023167221E-3</v>
      </c>
      <c r="AX175" s="91">
        <f t="shared" si="102"/>
        <v>9.0636850768237949E-4</v>
      </c>
      <c r="AY175" s="91">
        <f t="shared" si="103"/>
        <v>5.0433267617257346E-2</v>
      </c>
      <c r="AZ175" s="91">
        <f t="shared" si="104"/>
        <v>0</v>
      </c>
      <c r="BA175" s="91">
        <f t="shared" si="105"/>
        <v>0</v>
      </c>
      <c r="BB175" s="91">
        <f t="shared" si="106"/>
        <v>0</v>
      </c>
      <c r="BC175" s="91">
        <f t="shared" si="107"/>
        <v>0</v>
      </c>
      <c r="BD175" s="91">
        <f t="shared" si="108"/>
        <v>1.5034924675027378E-3</v>
      </c>
      <c r="BE175" s="91">
        <f t="shared" si="109"/>
        <v>2.467629334921986E-2</v>
      </c>
      <c r="BF175" s="91">
        <f t="shared" si="110"/>
        <v>0</v>
      </c>
      <c r="BG175" s="91">
        <f t="shared" si="94"/>
        <v>-3.6638031836111064E-2</v>
      </c>
    </row>
    <row r="176" spans="1:59" x14ac:dyDescent="0.2">
      <c r="A176" s="88" t="s">
        <v>266</v>
      </c>
      <c r="B176" s="85">
        <v>3117433</v>
      </c>
      <c r="C176" s="85">
        <v>4353770</v>
      </c>
      <c r="D176" s="85">
        <v>6932607</v>
      </c>
      <c r="E176" s="85">
        <v>12060896</v>
      </c>
      <c r="F176" s="85">
        <v>15573765</v>
      </c>
      <c r="G176" s="85">
        <v>34894056</v>
      </c>
      <c r="H176" s="85">
        <v>23670220</v>
      </c>
      <c r="I176" s="85">
        <v>32659872</v>
      </c>
      <c r="J176" s="85">
        <v>52882920</v>
      </c>
      <c r="K176" s="85">
        <v>59887224</v>
      </c>
      <c r="L176" s="43">
        <v>64344342.961000003</v>
      </c>
      <c r="M176" s="91">
        <f t="shared" si="111"/>
        <v>0.43012662939349489</v>
      </c>
      <c r="N176" s="91">
        <f t="shared" si="112"/>
        <v>0.53428708067290065</v>
      </c>
      <c r="O176" s="91">
        <f t="shared" si="113"/>
        <v>0.76936487896909755</v>
      </c>
      <c r="P176" s="91">
        <f t="shared" si="114"/>
        <v>1.1755631669879303</v>
      </c>
      <c r="Q176" s="91">
        <f t="shared" si="115"/>
        <v>1.3563649481226299</v>
      </c>
      <c r="R176" s="91">
        <f t="shared" si="116"/>
        <v>2.7103400449348554</v>
      </c>
      <c r="S176" s="91">
        <f t="shared" si="117"/>
        <v>2.2414069151843781</v>
      </c>
      <c r="T176" s="91">
        <f t="shared" si="118"/>
        <v>2.554557046261456</v>
      </c>
      <c r="U176" s="91">
        <f t="shared" si="119"/>
        <v>3.5724697113737007</v>
      </c>
      <c r="V176" s="91">
        <f t="shared" si="120"/>
        <v>3.8744190123817011</v>
      </c>
      <c r="W176" s="91">
        <f t="shared" si="120"/>
        <v>4.0753893643119081</v>
      </c>
      <c r="X176" s="42">
        <f t="shared" si="92"/>
        <v>3.645262734918413</v>
      </c>
      <c r="Y176" s="85">
        <v>346393</v>
      </c>
      <c r="Z176" s="85">
        <v>235892</v>
      </c>
      <c r="AA176" s="85">
        <v>952624</v>
      </c>
      <c r="AB176" s="85">
        <v>1009113</v>
      </c>
      <c r="AC176" s="85">
        <v>1905119</v>
      </c>
      <c r="AD176" s="85">
        <v>3647320</v>
      </c>
      <c r="AE176" s="85">
        <v>1758968</v>
      </c>
      <c r="AF176" s="85">
        <v>3273758</v>
      </c>
      <c r="AG176" s="85">
        <v>5010155</v>
      </c>
      <c r="AH176" s="85">
        <v>7069800</v>
      </c>
      <c r="AI176" s="45">
        <v>6156595.7220000001</v>
      </c>
      <c r="AJ176" s="91">
        <f t="shared" si="121"/>
        <v>0.35559657545775797</v>
      </c>
      <c r="AK176" s="91">
        <f t="shared" si="121"/>
        <v>0.21303103273839907</v>
      </c>
      <c r="AL176" s="91">
        <f t="shared" si="121"/>
        <v>0.79221885380146517</v>
      </c>
      <c r="AM176" s="91">
        <f t="shared" si="121"/>
        <v>0.75463660864111126</v>
      </c>
      <c r="AN176" s="91">
        <f t="shared" si="121"/>
        <v>1.4016664839709143</v>
      </c>
      <c r="AO176" s="91">
        <f t="shared" si="121"/>
        <v>2.4119287457478524</v>
      </c>
      <c r="AP176" s="91">
        <f t="shared" si="121"/>
        <v>1.3646821499694575</v>
      </c>
      <c r="AQ176" s="91">
        <f t="shared" si="121"/>
        <v>2.0002841664411752</v>
      </c>
      <c r="AR176" s="91">
        <f t="shared" si="121"/>
        <v>2.5295049801837339</v>
      </c>
      <c r="AS176" s="91">
        <f t="shared" si="121"/>
        <v>3.2740985378342193</v>
      </c>
      <c r="AT176" s="91">
        <f t="shared" si="122"/>
        <v>2.7223152952881269</v>
      </c>
      <c r="AU176" s="42">
        <f t="shared" si="93"/>
        <v>2.3667187198303687</v>
      </c>
      <c r="AV176" s="91">
        <f t="shared" si="100"/>
        <v>11.111481786456999</v>
      </c>
      <c r="AW176" s="91">
        <f t="shared" si="101"/>
        <v>5.4181089033182737</v>
      </c>
      <c r="AX176" s="91">
        <f t="shared" si="102"/>
        <v>13.741208754513274</v>
      </c>
      <c r="AY176" s="91">
        <f t="shared" si="103"/>
        <v>8.3668161967402757</v>
      </c>
      <c r="AZ176" s="91">
        <f t="shared" si="104"/>
        <v>12.232873682118614</v>
      </c>
      <c r="BA176" s="91">
        <f t="shared" si="105"/>
        <v>10.452553867627197</v>
      </c>
      <c r="BB176" s="91">
        <f t="shared" si="106"/>
        <v>7.43114343677414</v>
      </c>
      <c r="BC176" s="91">
        <f t="shared" si="107"/>
        <v>10.023793112232649</v>
      </c>
      <c r="BD176" s="91">
        <f t="shared" si="108"/>
        <v>9.4740513572246012</v>
      </c>
      <c r="BE176" s="91">
        <f t="shared" si="109"/>
        <v>11.805189033307004</v>
      </c>
      <c r="BF176" s="91">
        <f t="shared" si="110"/>
        <v>9.5682004643851872</v>
      </c>
      <c r="BG176" s="91">
        <f t="shared" si="94"/>
        <v>-1.5432813220718113</v>
      </c>
    </row>
    <row r="177" spans="1:59" x14ac:dyDescent="0.2">
      <c r="A177" s="88" t="s">
        <v>267</v>
      </c>
      <c r="B177" s="85">
        <v>8633021</v>
      </c>
      <c r="C177" s="85">
        <v>11583088</v>
      </c>
      <c r="D177" s="85">
        <v>14104621</v>
      </c>
      <c r="E177" s="85">
        <v>17316831</v>
      </c>
      <c r="F177" s="85">
        <v>19325281</v>
      </c>
      <c r="G177" s="85">
        <v>27995137</v>
      </c>
      <c r="H177" s="85">
        <v>21731464</v>
      </c>
      <c r="I177" s="85">
        <v>33228174</v>
      </c>
      <c r="J177" s="85">
        <v>54563736</v>
      </c>
      <c r="K177" s="85">
        <v>56790949</v>
      </c>
      <c r="L177" s="43">
        <v>61014196.740999997</v>
      </c>
      <c r="M177" s="91">
        <f t="shared" si="111"/>
        <v>1.1911377804152514</v>
      </c>
      <c r="N177" s="91">
        <f t="shared" si="112"/>
        <v>1.4214564096627307</v>
      </c>
      <c r="O177" s="91">
        <f t="shared" si="113"/>
        <v>1.5652985995845419</v>
      </c>
      <c r="P177" s="91">
        <f t="shared" si="114"/>
        <v>1.6878537624862009</v>
      </c>
      <c r="Q177" s="91">
        <f t="shared" si="115"/>
        <v>1.6830954981676072</v>
      </c>
      <c r="R177" s="91">
        <f t="shared" si="116"/>
        <v>2.1744775349285117</v>
      </c>
      <c r="S177" s="91">
        <f t="shared" si="117"/>
        <v>2.0578200661709252</v>
      </c>
      <c r="T177" s="91">
        <f t="shared" si="118"/>
        <v>2.5990079209772072</v>
      </c>
      <c r="U177" s="91">
        <f t="shared" si="119"/>
        <v>3.6860160936535049</v>
      </c>
      <c r="V177" s="91">
        <f t="shared" si="120"/>
        <v>3.6741047228503949</v>
      </c>
      <c r="W177" s="91">
        <f t="shared" si="120"/>
        <v>3.8644672869069447</v>
      </c>
      <c r="X177" s="42">
        <f t="shared" si="92"/>
        <v>2.6733295064916933</v>
      </c>
      <c r="Y177" s="85">
        <v>2460282</v>
      </c>
      <c r="Z177" s="85">
        <v>3129452</v>
      </c>
      <c r="AA177" s="85">
        <v>4387096</v>
      </c>
      <c r="AB177" s="85">
        <v>4780042</v>
      </c>
      <c r="AC177" s="85">
        <v>4660003</v>
      </c>
      <c r="AD177" s="85">
        <v>6892491</v>
      </c>
      <c r="AE177" s="85">
        <v>5895670</v>
      </c>
      <c r="AF177" s="85">
        <v>9880185</v>
      </c>
      <c r="AG177" s="85">
        <v>16995236</v>
      </c>
      <c r="AH177" s="85">
        <v>15336163</v>
      </c>
      <c r="AI177" s="45">
        <v>14809158.763</v>
      </c>
      <c r="AJ177" s="91">
        <f t="shared" si="121"/>
        <v>2.5256510779962751</v>
      </c>
      <c r="AK177" s="91">
        <f t="shared" si="121"/>
        <v>2.8261678711666716</v>
      </c>
      <c r="AL177" s="91">
        <f t="shared" si="121"/>
        <v>3.6483861047349144</v>
      </c>
      <c r="AM177" s="91">
        <f t="shared" si="121"/>
        <v>3.5746191794596585</v>
      </c>
      <c r="AN177" s="91">
        <f t="shared" si="121"/>
        <v>3.4285364957800075</v>
      </c>
      <c r="AO177" s="91">
        <f t="shared" si="121"/>
        <v>4.557921205901418</v>
      </c>
      <c r="AP177" s="91">
        <f t="shared" si="121"/>
        <v>4.5741114170982247</v>
      </c>
      <c r="AQ177" s="91">
        <f t="shared" si="121"/>
        <v>6.0368474447438087</v>
      </c>
      <c r="AR177" s="91">
        <f t="shared" si="121"/>
        <v>8.5804798656723946</v>
      </c>
      <c r="AS177" s="91">
        <f t="shared" si="121"/>
        <v>7.1023379521750609</v>
      </c>
      <c r="AT177" s="91">
        <f t="shared" si="122"/>
        <v>6.5482940948684734</v>
      </c>
      <c r="AU177" s="42">
        <f t="shared" si="93"/>
        <v>4.0226430168721983</v>
      </c>
      <c r="AV177" s="91">
        <f t="shared" si="100"/>
        <v>28.498505911198407</v>
      </c>
      <c r="AW177" s="91">
        <f t="shared" si="101"/>
        <v>27.017424023714575</v>
      </c>
      <c r="AX177" s="91">
        <f t="shared" si="102"/>
        <v>31.103962311358806</v>
      </c>
      <c r="AY177" s="91">
        <f t="shared" si="103"/>
        <v>27.603445457197108</v>
      </c>
      <c r="AZ177" s="91">
        <f t="shared" si="104"/>
        <v>24.113507068797603</v>
      </c>
      <c r="BA177" s="91">
        <f t="shared" si="105"/>
        <v>24.62031530690491</v>
      </c>
      <c r="BB177" s="91">
        <f t="shared" si="106"/>
        <v>27.12964943365067</v>
      </c>
      <c r="BC177" s="91">
        <f t="shared" si="107"/>
        <v>29.734360365393535</v>
      </c>
      <c r="BD177" s="91">
        <f t="shared" si="108"/>
        <v>31.147493272821347</v>
      </c>
      <c r="BE177" s="91">
        <f t="shared" si="109"/>
        <v>27.004590115231213</v>
      </c>
      <c r="BF177" s="91">
        <f t="shared" si="110"/>
        <v>24.27166062000882</v>
      </c>
      <c r="BG177" s="91">
        <f t="shared" si="94"/>
        <v>-4.2268452911895871</v>
      </c>
    </row>
    <row r="178" spans="1:59" x14ac:dyDescent="0.2">
      <c r="A178" s="88" t="s">
        <v>268</v>
      </c>
      <c r="B178" s="85">
        <v>814265</v>
      </c>
      <c r="C178" s="85">
        <v>836838</v>
      </c>
      <c r="D178" s="85">
        <v>1075494</v>
      </c>
      <c r="E178" s="85">
        <v>1623363</v>
      </c>
      <c r="F178" s="85">
        <v>2107542</v>
      </c>
      <c r="G178" s="85">
        <v>3260336</v>
      </c>
      <c r="H178" s="85">
        <v>2803344</v>
      </c>
      <c r="I178" s="85">
        <v>3732888</v>
      </c>
      <c r="J178" s="85">
        <v>4069880</v>
      </c>
      <c r="K178" s="85">
        <v>4335569</v>
      </c>
      <c r="L178" s="43">
        <v>7032875.943</v>
      </c>
      <c r="M178" s="91">
        <f t="shared" si="111"/>
        <v>0.11234790286851207</v>
      </c>
      <c r="N178" s="91">
        <f t="shared" si="112"/>
        <v>0.10269530361414334</v>
      </c>
      <c r="O178" s="91">
        <f t="shared" si="113"/>
        <v>0.11935586585854219</v>
      </c>
      <c r="P178" s="91">
        <f t="shared" si="114"/>
        <v>0.15822752716307542</v>
      </c>
      <c r="Q178" s="91">
        <f t="shared" si="115"/>
        <v>0.18355202454231612</v>
      </c>
      <c r="R178" s="91">
        <f t="shared" si="116"/>
        <v>0.25324138932839241</v>
      </c>
      <c r="S178" s="91">
        <f t="shared" si="117"/>
        <v>0.26545738177510114</v>
      </c>
      <c r="T178" s="91">
        <f t="shared" si="118"/>
        <v>0.29197528218435248</v>
      </c>
      <c r="U178" s="91">
        <f t="shared" si="119"/>
        <v>0.27493797674042203</v>
      </c>
      <c r="V178" s="91">
        <f t="shared" si="120"/>
        <v>0.28049072642092604</v>
      </c>
      <c r="W178" s="91">
        <f t="shared" si="120"/>
        <v>0.44544254397001981</v>
      </c>
      <c r="X178" s="42">
        <f t="shared" si="92"/>
        <v>0.33309464110150777</v>
      </c>
      <c r="Y178" s="85">
        <v>369954</v>
      </c>
      <c r="Z178" s="85">
        <v>450158</v>
      </c>
      <c r="AA178" s="85">
        <v>548821</v>
      </c>
      <c r="AB178" s="85">
        <v>666453</v>
      </c>
      <c r="AC178" s="85">
        <v>819404</v>
      </c>
      <c r="AD178" s="85">
        <v>912467</v>
      </c>
      <c r="AE178" s="85">
        <v>634498</v>
      </c>
      <c r="AF178" s="85">
        <v>979527</v>
      </c>
      <c r="AG178" s="85">
        <v>1227143</v>
      </c>
      <c r="AH178" s="85">
        <v>1135260</v>
      </c>
      <c r="AI178" s="45">
        <v>1125549.4380000001</v>
      </c>
      <c r="AJ178" s="91">
        <f t="shared" si="121"/>
        <v>0.37978358534063739</v>
      </c>
      <c r="AK178" s="91">
        <f t="shared" si="121"/>
        <v>0.40653190288544017</v>
      </c>
      <c r="AL178" s="91">
        <f t="shared" si="121"/>
        <v>0.45640918511624096</v>
      </c>
      <c r="AM178" s="91">
        <f t="shared" si="121"/>
        <v>0.49838802169697005</v>
      </c>
      <c r="AN178" s="91">
        <f t="shared" si="121"/>
        <v>0.60286581763748259</v>
      </c>
      <c r="AO178" s="91">
        <f t="shared" si="121"/>
        <v>0.60340342685761206</v>
      </c>
      <c r="AP178" s="91">
        <f t="shared" si="121"/>
        <v>0.49227052157362772</v>
      </c>
      <c r="AQ178" s="91">
        <f t="shared" si="121"/>
        <v>0.59849639121206422</v>
      </c>
      <c r="AR178" s="91">
        <f t="shared" si="121"/>
        <v>0.6195545506870761</v>
      </c>
      <c r="AS178" s="91">
        <f t="shared" si="121"/>
        <v>0.52575081417602698</v>
      </c>
      <c r="AT178" s="91">
        <f t="shared" si="122"/>
        <v>0.4976939511751744</v>
      </c>
      <c r="AU178" s="42">
        <f t="shared" si="93"/>
        <v>0.11791036583453701</v>
      </c>
      <c r="AV178" s="91">
        <f t="shared" si="100"/>
        <v>45.43410314823798</v>
      </c>
      <c r="AW178" s="91">
        <f t="shared" si="101"/>
        <v>53.792729297665744</v>
      </c>
      <c r="AX178" s="91">
        <f t="shared" si="102"/>
        <v>51.029666367269364</v>
      </c>
      <c r="AY178" s="91">
        <f t="shared" si="103"/>
        <v>41.05384932390352</v>
      </c>
      <c r="AZ178" s="91">
        <f t="shared" si="104"/>
        <v>38.879604771814748</v>
      </c>
      <c r="BA178" s="91">
        <f t="shared" si="105"/>
        <v>27.986900736611197</v>
      </c>
      <c r="BB178" s="91">
        <f t="shared" si="106"/>
        <v>22.633611857838353</v>
      </c>
      <c r="BC178" s="91">
        <f t="shared" si="107"/>
        <v>26.240460469213112</v>
      </c>
      <c r="BD178" s="91">
        <f t="shared" si="108"/>
        <v>30.151822658161908</v>
      </c>
      <c r="BE178" s="91">
        <f t="shared" si="109"/>
        <v>26.184798350574052</v>
      </c>
      <c r="BF178" s="91">
        <f t="shared" si="110"/>
        <v>16.004113354513073</v>
      </c>
      <c r="BG178" s="91">
        <f t="shared" si="94"/>
        <v>-29.429989793724907</v>
      </c>
    </row>
    <row r="179" spans="1:59" x14ac:dyDescent="0.2">
      <c r="A179" s="88" t="s">
        <v>269</v>
      </c>
      <c r="B179" s="85">
        <v>1399765</v>
      </c>
      <c r="C179" s="85">
        <v>2125663</v>
      </c>
      <c r="D179" s="85">
        <v>3109833</v>
      </c>
      <c r="E179" s="85">
        <v>2241159</v>
      </c>
      <c r="F179" s="85">
        <v>3163501</v>
      </c>
      <c r="G179" s="85">
        <v>4892249</v>
      </c>
      <c r="H179" s="85">
        <v>3286064</v>
      </c>
      <c r="I179" s="85">
        <v>5110942</v>
      </c>
      <c r="J179" s="85">
        <v>6434701</v>
      </c>
      <c r="K179" s="85">
        <v>4831855</v>
      </c>
      <c r="L179" s="43">
        <v>6028209.2249999996</v>
      </c>
      <c r="M179" s="91">
        <f t="shared" si="111"/>
        <v>0.19313204209777257</v>
      </c>
      <c r="N179" s="91">
        <f t="shared" si="112"/>
        <v>0.26085766560116863</v>
      </c>
      <c r="O179" s="91">
        <f t="shared" si="113"/>
        <v>0.34512215818076886</v>
      </c>
      <c r="P179" s="91">
        <f t="shared" si="114"/>
        <v>0.2184434698519499</v>
      </c>
      <c r="Q179" s="91">
        <f t="shared" si="115"/>
        <v>0.27551859616161462</v>
      </c>
      <c r="R179" s="91">
        <f t="shared" si="116"/>
        <v>0.37999762407937043</v>
      </c>
      <c r="S179" s="91">
        <f t="shared" si="117"/>
        <v>0.31116764328081603</v>
      </c>
      <c r="T179" s="91">
        <f t="shared" si="118"/>
        <v>0.39976252506848831</v>
      </c>
      <c r="U179" s="91">
        <f t="shared" si="119"/>
        <v>0.4346918518161641</v>
      </c>
      <c r="V179" s="91">
        <f t="shared" si="120"/>
        <v>0.31259807395767053</v>
      </c>
      <c r="W179" s="91">
        <f t="shared" si="120"/>
        <v>0.38180978514774028</v>
      </c>
      <c r="X179" s="42">
        <f t="shared" si="92"/>
        <v>0.18867774304996771</v>
      </c>
      <c r="Y179" s="85">
        <v>23387</v>
      </c>
      <c r="Z179" s="85">
        <v>44231</v>
      </c>
      <c r="AA179" s="85">
        <v>60109</v>
      </c>
      <c r="AB179" s="85">
        <v>49849</v>
      </c>
      <c r="AC179" s="85">
        <v>46010</v>
      </c>
      <c r="AD179" s="85">
        <v>121104</v>
      </c>
      <c r="AE179" s="85">
        <v>109325</v>
      </c>
      <c r="AF179" s="85">
        <v>164823</v>
      </c>
      <c r="AG179" s="85">
        <v>227846</v>
      </c>
      <c r="AH179" s="85">
        <v>398904</v>
      </c>
      <c r="AI179" s="45">
        <v>2181183.6409999998</v>
      </c>
      <c r="AJ179" s="91">
        <f t="shared" si="121"/>
        <v>2.4008386746356268E-2</v>
      </c>
      <c r="AK179" s="91">
        <f t="shared" si="121"/>
        <v>3.9944447497380707E-2</v>
      </c>
      <c r="AL179" s="91">
        <f t="shared" si="121"/>
        <v>4.9987700376173887E-2</v>
      </c>
      <c r="AM179" s="91">
        <f t="shared" si="121"/>
        <v>3.7278164392046037E-2</v>
      </c>
      <c r="AN179" s="91">
        <f t="shared" si="121"/>
        <v>3.3851258072331317E-2</v>
      </c>
      <c r="AO179" s="91">
        <f t="shared" si="121"/>
        <v>8.0084615231196574E-2</v>
      </c>
      <c r="AP179" s="91">
        <f t="shared" si="121"/>
        <v>8.4818982520097549E-2</v>
      </c>
      <c r="AQ179" s="91">
        <f t="shared" si="121"/>
        <v>0.10070776067300448</v>
      </c>
      <c r="AR179" s="91">
        <f t="shared" si="121"/>
        <v>0.11503388452352133</v>
      </c>
      <c r="AS179" s="91">
        <f t="shared" si="121"/>
        <v>0.1847366266565138</v>
      </c>
      <c r="AT179" s="91">
        <f t="shared" si="122"/>
        <v>0.96447287687059635</v>
      </c>
      <c r="AU179" s="42">
        <f t="shared" si="93"/>
        <v>0.94046449012424005</v>
      </c>
      <c r="AV179" s="91">
        <f t="shared" si="100"/>
        <v>1.6707804524330869</v>
      </c>
      <c r="AW179" s="91">
        <f t="shared" si="101"/>
        <v>2.0808096109308014</v>
      </c>
      <c r="AX179" s="91">
        <f t="shared" si="102"/>
        <v>1.9328690640301263</v>
      </c>
      <c r="AY179" s="91">
        <f t="shared" si="103"/>
        <v>2.2242509344495414</v>
      </c>
      <c r="AZ179" s="91">
        <f t="shared" si="104"/>
        <v>1.4544013104468752</v>
      </c>
      <c r="BA179" s="91">
        <f t="shared" si="105"/>
        <v>2.4754259237418212</v>
      </c>
      <c r="BB179" s="91">
        <f t="shared" si="106"/>
        <v>3.3269285077831716</v>
      </c>
      <c r="BC179" s="91">
        <f t="shared" si="107"/>
        <v>3.2249045283628734</v>
      </c>
      <c r="BD179" s="91">
        <f t="shared" si="108"/>
        <v>3.5408949071604106</v>
      </c>
      <c r="BE179" s="91">
        <f t="shared" si="109"/>
        <v>8.2557113158403972</v>
      </c>
      <c r="BF179" s="91">
        <f t="shared" si="110"/>
        <v>36.182945209570093</v>
      </c>
      <c r="BG179" s="91">
        <f t="shared" si="94"/>
        <v>34.512164757137008</v>
      </c>
    </row>
    <row r="180" spans="1:59" x14ac:dyDescent="0.2">
      <c r="A180" s="88" t="s">
        <v>270</v>
      </c>
      <c r="B180" s="85">
        <v>1570651</v>
      </c>
      <c r="C180" s="85">
        <v>1631283</v>
      </c>
      <c r="D180" s="85">
        <v>1619190</v>
      </c>
      <c r="E180" s="85">
        <v>1827382</v>
      </c>
      <c r="F180" s="85">
        <v>2430288</v>
      </c>
      <c r="G180" s="85">
        <v>2177672</v>
      </c>
      <c r="H180" s="85">
        <v>2283340</v>
      </c>
      <c r="I180" s="85">
        <v>1896056</v>
      </c>
      <c r="J180" s="85">
        <v>2694787</v>
      </c>
      <c r="K180" s="85">
        <v>1866271</v>
      </c>
      <c r="L180" s="43">
        <v>1223566.9909999999</v>
      </c>
      <c r="M180" s="91">
        <f t="shared" si="111"/>
        <v>0.21670997278322329</v>
      </c>
      <c r="N180" s="91">
        <f t="shared" si="112"/>
        <v>0.20018821201426151</v>
      </c>
      <c r="O180" s="91">
        <f t="shared" si="113"/>
        <v>0.17969400521015733</v>
      </c>
      <c r="P180" s="91">
        <f t="shared" si="114"/>
        <v>0.17811304991078095</v>
      </c>
      <c r="Q180" s="91">
        <f t="shared" si="115"/>
        <v>0.21166092188003674</v>
      </c>
      <c r="R180" s="91">
        <f t="shared" si="116"/>
        <v>0.16914719304437914</v>
      </c>
      <c r="S180" s="91">
        <f t="shared" si="117"/>
        <v>0.21621658208994665</v>
      </c>
      <c r="T180" s="91">
        <f t="shared" si="118"/>
        <v>0.14830380274932831</v>
      </c>
      <c r="U180" s="91">
        <f t="shared" si="119"/>
        <v>0.18204450389849125</v>
      </c>
      <c r="V180" s="91">
        <f t="shared" si="120"/>
        <v>0.12073887152719934</v>
      </c>
      <c r="W180" s="91">
        <f t="shared" si="120"/>
        <v>7.7497285265107407E-2</v>
      </c>
      <c r="X180" s="42">
        <f t="shared" si="92"/>
        <v>-0.13921268751811589</v>
      </c>
      <c r="Y180" s="85">
        <v>73394</v>
      </c>
      <c r="Z180" s="85">
        <v>13030</v>
      </c>
      <c r="AA180" s="85">
        <v>18148</v>
      </c>
      <c r="AB180" s="85">
        <v>18147</v>
      </c>
      <c r="AC180" s="85">
        <v>275824</v>
      </c>
      <c r="AD180" s="85">
        <v>472225</v>
      </c>
      <c r="AE180" s="85">
        <v>326018</v>
      </c>
      <c r="AF180" s="85">
        <v>1049795</v>
      </c>
      <c r="AG180" s="85">
        <v>1750084</v>
      </c>
      <c r="AH180" s="85">
        <v>1587735</v>
      </c>
      <c r="AI180" s="45">
        <v>63680.31</v>
      </c>
      <c r="AJ180" s="91">
        <f t="shared" si="121"/>
        <v>7.5344060241248206E-2</v>
      </c>
      <c r="AK180" s="91">
        <f t="shared" si="121"/>
        <v>1.1767225495486663E-2</v>
      </c>
      <c r="AL180" s="91">
        <f t="shared" si="121"/>
        <v>1.5092195618406624E-2</v>
      </c>
      <c r="AM180" s="91">
        <f t="shared" si="121"/>
        <v>1.3570720560542027E-2</v>
      </c>
      <c r="AN180" s="91">
        <f t="shared" si="121"/>
        <v>0.20293391450864404</v>
      </c>
      <c r="AO180" s="91">
        <f t="shared" si="121"/>
        <v>0.31227669959333965</v>
      </c>
      <c r="AP180" s="91">
        <f t="shared" si="121"/>
        <v>0.25293862376617571</v>
      </c>
      <c r="AQ180" s="91">
        <f t="shared" si="121"/>
        <v>0.64143052617484664</v>
      </c>
      <c r="AR180" s="91">
        <f t="shared" si="121"/>
        <v>0.88357469853524895</v>
      </c>
      <c r="AS180" s="91">
        <f t="shared" si="121"/>
        <v>0.73529673285923414</v>
      </c>
      <c r="AT180" s="91">
        <f t="shared" si="122"/>
        <v>2.8158074648658805E-2</v>
      </c>
      <c r="AU180" s="42">
        <f t="shared" si="93"/>
        <v>-4.7185985592589401E-2</v>
      </c>
      <c r="AV180" s="91">
        <f t="shared" si="100"/>
        <v>4.6728394786620324</v>
      </c>
      <c r="AW180" s="91">
        <f t="shared" si="101"/>
        <v>0.79875778758192162</v>
      </c>
      <c r="AX180" s="91">
        <f t="shared" si="102"/>
        <v>1.1208073172388664</v>
      </c>
      <c r="AY180" s="91">
        <f t="shared" si="103"/>
        <v>0.99306001700793811</v>
      </c>
      <c r="AZ180" s="91">
        <f t="shared" si="104"/>
        <v>11.349436774571574</v>
      </c>
      <c r="BA180" s="91">
        <f t="shared" si="105"/>
        <v>21.684854284759137</v>
      </c>
      <c r="BB180" s="91">
        <f t="shared" si="106"/>
        <v>14.278118896003223</v>
      </c>
      <c r="BC180" s="91">
        <f t="shared" si="107"/>
        <v>55.367299278080395</v>
      </c>
      <c r="BD180" s="91">
        <f t="shared" si="108"/>
        <v>64.943314629319488</v>
      </c>
      <c r="BE180" s="91">
        <f t="shared" si="109"/>
        <v>85.075265060647681</v>
      </c>
      <c r="BF180" s="91">
        <f t="shared" si="110"/>
        <v>5.2044808717792552</v>
      </c>
      <c r="BG180" s="91">
        <f t="shared" si="94"/>
        <v>0.5316413931172228</v>
      </c>
    </row>
    <row r="181" spans="1:59" x14ac:dyDescent="0.2">
      <c r="A181" s="88" t="s">
        <v>362</v>
      </c>
      <c r="B181" s="85">
        <v>755696</v>
      </c>
      <c r="C181" s="85">
        <v>828855</v>
      </c>
      <c r="D181" s="85">
        <v>1046509</v>
      </c>
      <c r="E181" s="85">
        <v>1036051</v>
      </c>
      <c r="F181" s="85">
        <v>991907</v>
      </c>
      <c r="G181" s="85">
        <v>1263886</v>
      </c>
      <c r="H181" s="85">
        <v>561929</v>
      </c>
      <c r="I181" s="85">
        <v>630811</v>
      </c>
      <c r="J181" s="85">
        <v>374637</v>
      </c>
      <c r="K181" s="85">
        <v>232229</v>
      </c>
      <c r="L181" s="43">
        <v>326784.04700000002</v>
      </c>
      <c r="M181" s="91">
        <f t="shared" si="111"/>
        <v>0.10426686742783134</v>
      </c>
      <c r="N181" s="91">
        <f t="shared" si="112"/>
        <v>0.10171564374120293</v>
      </c>
      <c r="O181" s="91">
        <f t="shared" si="113"/>
        <v>0.11613917680968663</v>
      </c>
      <c r="P181" s="91">
        <f t="shared" si="114"/>
        <v>0.10098282869871462</v>
      </c>
      <c r="Q181" s="91">
        <f t="shared" si="115"/>
        <v>8.6388094760481718E-2</v>
      </c>
      <c r="R181" s="91">
        <f t="shared" si="116"/>
        <v>9.8170325571568254E-2</v>
      </c>
      <c r="S181" s="91">
        <f t="shared" si="117"/>
        <v>5.321080862123978E-2</v>
      </c>
      <c r="T181" s="91">
        <f t="shared" si="118"/>
        <v>4.9340140858765001E-2</v>
      </c>
      <c r="U181" s="91">
        <f t="shared" si="119"/>
        <v>2.5308347860895523E-2</v>
      </c>
      <c r="V181" s="91">
        <f t="shared" si="120"/>
        <v>1.5024113537578397E-2</v>
      </c>
      <c r="W181" s="91">
        <f t="shared" si="120"/>
        <v>2.06975806774157E-2</v>
      </c>
      <c r="X181" s="42">
        <f t="shared" si="92"/>
        <v>-8.3569286750415639E-2</v>
      </c>
      <c r="Y181" s="85">
        <v>19956</v>
      </c>
      <c r="Z181" s="85">
        <v>6971</v>
      </c>
      <c r="AA181" s="85">
        <v>5947</v>
      </c>
      <c r="AB181" s="85">
        <v>24810</v>
      </c>
      <c r="AC181" s="85">
        <v>36362</v>
      </c>
      <c r="AD181" s="85">
        <v>5528</v>
      </c>
      <c r="AE181" s="85">
        <v>6924</v>
      </c>
      <c r="AF181" s="85">
        <v>58950</v>
      </c>
      <c r="AG181" s="85">
        <v>67959</v>
      </c>
      <c r="AH181" s="85">
        <v>68951</v>
      </c>
      <c r="AI181" s="45">
        <v>0</v>
      </c>
      <c r="AJ181" s="91">
        <f t="shared" si="121"/>
        <v>2.048622593365056E-2</v>
      </c>
      <c r="AK181" s="91">
        <f t="shared" si="121"/>
        <v>6.2954204857281308E-3</v>
      </c>
      <c r="AL181" s="91">
        <f t="shared" si="121"/>
        <v>4.945629675042109E-3</v>
      </c>
      <c r="AM181" s="91">
        <f t="shared" si="121"/>
        <v>1.8553456610296341E-2</v>
      </c>
      <c r="AN181" s="91">
        <f t="shared" si="121"/>
        <v>2.6752867768444065E-2</v>
      </c>
      <c r="AO181" s="91">
        <f t="shared" si="121"/>
        <v>3.6555997572173893E-3</v>
      </c>
      <c r="AP181" s="91">
        <f t="shared" si="121"/>
        <v>5.371933546482098E-3</v>
      </c>
      <c r="AQ181" s="91">
        <f t="shared" si="121"/>
        <v>3.6018774635054665E-2</v>
      </c>
      <c r="AR181" s="91">
        <f t="shared" si="121"/>
        <v>3.4310840472661301E-2</v>
      </c>
      <c r="AS181" s="91">
        <f t="shared" si="121"/>
        <v>3.19319313533915E-2</v>
      </c>
      <c r="AT181" s="91">
        <f t="shared" si="122"/>
        <v>0</v>
      </c>
      <c r="AU181" s="42">
        <f t="shared" si="93"/>
        <v>-2.048622593365056E-2</v>
      </c>
      <c r="AV181" s="91">
        <f t="shared" ref="AV181:AV212" si="123">Y181/B181*100</f>
        <v>2.6407444263301647</v>
      </c>
      <c r="AW181" s="91">
        <f t="shared" ref="AW181:AW212" si="124">Z181/C181*100</f>
        <v>0.84103974760362188</v>
      </c>
      <c r="AX181" s="91">
        <f t="shared" ref="AX181:AX212" si="125">AA181/D181*100</f>
        <v>0.56827031587879329</v>
      </c>
      <c r="AY181" s="91">
        <f t="shared" ref="AY181:AY212" si="126">AB181/E181*100</f>
        <v>2.3946697604654599</v>
      </c>
      <c r="AZ181" s="91">
        <f t="shared" ref="AZ181:AZ212" si="127">AC181/F181*100</f>
        <v>3.6658678686610742</v>
      </c>
      <c r="BA181" s="91">
        <f t="shared" ref="BA181:BA212" si="128">AD181/G181*100</f>
        <v>0.4373812195087215</v>
      </c>
      <c r="BB181" s="91">
        <f t="shared" ref="BB181:BB212" si="129">AE181/H181*100</f>
        <v>1.2321841371418809</v>
      </c>
      <c r="BC181" s="91">
        <f t="shared" ref="BC181:BC212" si="130">AF181/I181*100</f>
        <v>9.345112878500851</v>
      </c>
      <c r="BD181" s="91">
        <f t="shared" ref="BD181:BD212" si="131">AG181/J181*100</f>
        <v>18.139959480777392</v>
      </c>
      <c r="BE181" s="91">
        <f t="shared" ref="BE181:BE212" si="132">AH181/K181*100</f>
        <v>29.690951603804866</v>
      </c>
      <c r="BF181" s="91">
        <f t="shared" ref="BF181:BF212" si="133">AI181/L181*100</f>
        <v>0</v>
      </c>
      <c r="BG181" s="91">
        <f t="shared" si="94"/>
        <v>-2.6407444263301647</v>
      </c>
    </row>
    <row r="182" spans="1:59" x14ac:dyDescent="0.2">
      <c r="A182" s="88" t="s">
        <v>271</v>
      </c>
      <c r="B182" s="85">
        <v>2607012</v>
      </c>
      <c r="C182" s="85">
        <v>4014104</v>
      </c>
      <c r="D182" s="85">
        <v>5991623</v>
      </c>
      <c r="E182" s="85">
        <v>6801742</v>
      </c>
      <c r="F182" s="85">
        <v>9882359</v>
      </c>
      <c r="G182" s="85">
        <v>14193933</v>
      </c>
      <c r="H182" s="85">
        <v>8548322</v>
      </c>
      <c r="I182" s="85">
        <v>11056398</v>
      </c>
      <c r="J182" s="85">
        <v>14847284</v>
      </c>
      <c r="K182" s="85">
        <v>12507089</v>
      </c>
      <c r="L182" s="43">
        <v>10674633.441</v>
      </c>
      <c r="M182" s="91">
        <f t="shared" si="111"/>
        <v>0.35970148655909973</v>
      </c>
      <c r="N182" s="91">
        <f t="shared" si="112"/>
        <v>0.49260386002875972</v>
      </c>
      <c r="O182" s="91">
        <f t="shared" si="113"/>
        <v>0.6649366254604453</v>
      </c>
      <c r="P182" s="91">
        <f t="shared" si="114"/>
        <v>0.66295881886012609</v>
      </c>
      <c r="Q182" s="91">
        <f t="shared" si="115"/>
        <v>0.86068367876131457</v>
      </c>
      <c r="R182" s="91">
        <f t="shared" si="116"/>
        <v>1.1024910662441285</v>
      </c>
      <c r="S182" s="91">
        <f t="shared" si="117"/>
        <v>0.80946725649456364</v>
      </c>
      <c r="T182" s="91">
        <f t="shared" si="118"/>
        <v>0.86479822753656432</v>
      </c>
      <c r="U182" s="91">
        <f t="shared" si="119"/>
        <v>1.002998177599939</v>
      </c>
      <c r="V182" s="91">
        <f t="shared" si="120"/>
        <v>0.80914926714836588</v>
      </c>
      <c r="W182" s="91">
        <f t="shared" si="120"/>
        <v>0.67610120161997089</v>
      </c>
      <c r="X182" s="42">
        <f t="shared" si="92"/>
        <v>0.31639971506087117</v>
      </c>
      <c r="Y182" s="85">
        <v>218513</v>
      </c>
      <c r="Z182" s="85">
        <v>394817</v>
      </c>
      <c r="AA182" s="85">
        <v>370150</v>
      </c>
      <c r="AB182" s="85">
        <v>415772</v>
      </c>
      <c r="AC182" s="85">
        <v>338669</v>
      </c>
      <c r="AD182" s="85">
        <v>511190</v>
      </c>
      <c r="AE182" s="85">
        <v>249768</v>
      </c>
      <c r="AF182" s="85">
        <v>356871</v>
      </c>
      <c r="AG182" s="85">
        <v>459415</v>
      </c>
      <c r="AH182" s="85">
        <v>582379</v>
      </c>
      <c r="AI182" s="45">
        <v>636901.44099999999</v>
      </c>
      <c r="AJ182" s="91">
        <f t="shared" si="121"/>
        <v>0.22431883581077294</v>
      </c>
      <c r="AK182" s="91">
        <f t="shared" si="121"/>
        <v>0.35655415721040351</v>
      </c>
      <c r="AL182" s="91">
        <f t="shared" si="121"/>
        <v>0.30782324267981109</v>
      </c>
      <c r="AM182" s="91">
        <f t="shared" si="121"/>
        <v>0.31092332776203668</v>
      </c>
      <c r="AN182" s="91">
        <f t="shared" si="121"/>
        <v>0.24917130450116007</v>
      </c>
      <c r="AO182" s="91">
        <f t="shared" si="121"/>
        <v>0.33804378435093291</v>
      </c>
      <c r="AP182" s="91">
        <f t="shared" si="121"/>
        <v>0.19378063229892267</v>
      </c>
      <c r="AQ182" s="91">
        <f t="shared" si="121"/>
        <v>0.21805014627288535</v>
      </c>
      <c r="AR182" s="91">
        <f t="shared" si="121"/>
        <v>0.23194742088240983</v>
      </c>
      <c r="AS182" s="91">
        <f t="shared" si="121"/>
        <v>0.26970582369591145</v>
      </c>
      <c r="AT182" s="91">
        <f t="shared" si="122"/>
        <v>0.2816242307789702</v>
      </c>
      <c r="AU182" s="42">
        <f t="shared" si="93"/>
        <v>5.7305394968197254E-2</v>
      </c>
      <c r="AV182" s="91">
        <f t="shared" si="123"/>
        <v>8.3817412424645532</v>
      </c>
      <c r="AW182" s="91">
        <f t="shared" si="124"/>
        <v>9.8357441660704357</v>
      </c>
      <c r="AX182" s="91">
        <f t="shared" si="125"/>
        <v>6.1777918937823699</v>
      </c>
      <c r="AY182" s="91">
        <f t="shared" si="126"/>
        <v>6.1127281805161093</v>
      </c>
      <c r="AZ182" s="91">
        <f t="shared" si="127"/>
        <v>3.4270056370144011</v>
      </c>
      <c r="BA182" s="91">
        <f t="shared" si="128"/>
        <v>3.6014683174846609</v>
      </c>
      <c r="BB182" s="91">
        <f t="shared" si="129"/>
        <v>2.9218365896839167</v>
      </c>
      <c r="BC182" s="91">
        <f t="shared" si="130"/>
        <v>3.2277329379785349</v>
      </c>
      <c r="BD182" s="91">
        <f t="shared" si="131"/>
        <v>3.094269632075469</v>
      </c>
      <c r="BE182" s="91">
        <f t="shared" si="132"/>
        <v>4.656391267384441</v>
      </c>
      <c r="BF182" s="91">
        <f t="shared" si="133"/>
        <v>5.9664947234041517</v>
      </c>
      <c r="BG182" s="91">
        <f t="shared" si="94"/>
        <v>-2.4152465190604016</v>
      </c>
    </row>
    <row r="183" spans="1:59" x14ac:dyDescent="0.2">
      <c r="A183" s="88" t="s">
        <v>272</v>
      </c>
      <c r="B183" s="85">
        <v>4176506</v>
      </c>
      <c r="C183" s="85">
        <v>5208393</v>
      </c>
      <c r="D183" s="85">
        <v>6917987</v>
      </c>
      <c r="E183" s="85">
        <v>7280901</v>
      </c>
      <c r="F183" s="85">
        <v>8857734</v>
      </c>
      <c r="G183" s="85">
        <v>11471121</v>
      </c>
      <c r="H183" s="85">
        <v>7063152</v>
      </c>
      <c r="I183" s="85">
        <v>10126104</v>
      </c>
      <c r="J183" s="85">
        <v>12497545</v>
      </c>
      <c r="K183" s="85">
        <v>12253831</v>
      </c>
      <c r="L183" s="43">
        <v>11116257.625</v>
      </c>
      <c r="M183" s="91">
        <f t="shared" si="111"/>
        <v>0.57625182270852582</v>
      </c>
      <c r="N183" s="91">
        <f t="shared" si="112"/>
        <v>0.6391649285486305</v>
      </c>
      <c r="O183" s="91">
        <f t="shared" si="113"/>
        <v>0.76774238478609702</v>
      </c>
      <c r="P183" s="91">
        <f t="shared" si="114"/>
        <v>0.70966195530461329</v>
      </c>
      <c r="Q183" s="91">
        <f t="shared" si="115"/>
        <v>0.77144607725839298</v>
      </c>
      <c r="R183" s="91">
        <f t="shared" si="116"/>
        <v>0.89100099474228966</v>
      </c>
      <c r="S183" s="91">
        <f t="shared" si="117"/>
        <v>0.66883187971207569</v>
      </c>
      <c r="T183" s="91">
        <f t="shared" si="118"/>
        <v>0.79203342635195617</v>
      </c>
      <c r="U183" s="91">
        <f t="shared" si="119"/>
        <v>0.84426315678161945</v>
      </c>
      <c r="V183" s="91">
        <f t="shared" si="120"/>
        <v>0.79276467716907806</v>
      </c>
      <c r="W183" s="91">
        <f t="shared" si="120"/>
        <v>0.70407243296174404</v>
      </c>
      <c r="X183" s="42">
        <f t="shared" si="92"/>
        <v>0.12782061025321823</v>
      </c>
      <c r="Y183" s="85">
        <v>891265</v>
      </c>
      <c r="Z183" s="85">
        <v>1095856</v>
      </c>
      <c r="AA183" s="85">
        <v>1421417</v>
      </c>
      <c r="AB183" s="85">
        <v>1646327</v>
      </c>
      <c r="AC183" s="85">
        <v>1764581</v>
      </c>
      <c r="AD183" s="85">
        <v>2453316</v>
      </c>
      <c r="AE183" s="85">
        <v>1665580</v>
      </c>
      <c r="AF183" s="85">
        <v>2285231</v>
      </c>
      <c r="AG183" s="85">
        <v>3236521</v>
      </c>
      <c r="AH183" s="85">
        <v>3656210</v>
      </c>
      <c r="AI183" s="45">
        <v>3582845.8020000001</v>
      </c>
      <c r="AJ183" s="91">
        <f t="shared" si="121"/>
        <v>0.91494568835212786</v>
      </c>
      <c r="AK183" s="91">
        <f t="shared" si="121"/>
        <v>0.98965346604620363</v>
      </c>
      <c r="AL183" s="91">
        <f t="shared" si="121"/>
        <v>1.1820753482107498</v>
      </c>
      <c r="AM183" s="91">
        <f t="shared" si="121"/>
        <v>1.2311590713768377</v>
      </c>
      <c r="AN183" s="91">
        <f t="shared" si="121"/>
        <v>1.2982674814286561</v>
      </c>
      <c r="AO183" s="91">
        <f t="shared" si="121"/>
        <v>1.6223482948584544</v>
      </c>
      <c r="AP183" s="91">
        <f t="shared" si="121"/>
        <v>1.292227769547899</v>
      </c>
      <c r="AQ183" s="91">
        <f t="shared" si="121"/>
        <v>1.3962887256665071</v>
      </c>
      <c r="AR183" s="91">
        <f t="shared" si="121"/>
        <v>1.6340404614167106</v>
      </c>
      <c r="AS183" s="91">
        <f t="shared" si="121"/>
        <v>1.6932292023840632</v>
      </c>
      <c r="AT183" s="91">
        <f t="shared" si="122"/>
        <v>1.584257984098222</v>
      </c>
      <c r="AU183" s="42">
        <f t="shared" si="93"/>
        <v>0.66931229574609419</v>
      </c>
      <c r="AV183" s="91">
        <f t="shared" si="123"/>
        <v>21.339966948449256</v>
      </c>
      <c r="AW183" s="91">
        <f t="shared" si="124"/>
        <v>21.040194163535663</v>
      </c>
      <c r="AX183" s="91">
        <f t="shared" si="125"/>
        <v>20.546685040026816</v>
      </c>
      <c r="AY183" s="91">
        <f t="shared" si="126"/>
        <v>22.611583374090653</v>
      </c>
      <c r="AZ183" s="91">
        <f t="shared" si="127"/>
        <v>19.921359119612308</v>
      </c>
      <c r="BA183" s="91">
        <f t="shared" si="128"/>
        <v>21.386889738152007</v>
      </c>
      <c r="BB183" s="91">
        <f t="shared" si="129"/>
        <v>23.58125664009496</v>
      </c>
      <c r="BC183" s="91">
        <f t="shared" si="130"/>
        <v>22.567721998509992</v>
      </c>
      <c r="BD183" s="91">
        <f t="shared" si="131"/>
        <v>25.89725422072895</v>
      </c>
      <c r="BE183" s="91">
        <f t="shared" si="132"/>
        <v>29.837281091929533</v>
      </c>
      <c r="BF183" s="91">
        <f t="shared" si="133"/>
        <v>32.230683408617026</v>
      </c>
      <c r="BG183" s="91">
        <f t="shared" si="94"/>
        <v>10.89071646016777</v>
      </c>
    </row>
    <row r="184" spans="1:59" x14ac:dyDescent="0.2">
      <c r="A184" s="88" t="s">
        <v>273</v>
      </c>
      <c r="B184" s="85">
        <v>2905047</v>
      </c>
      <c r="C184" s="85">
        <v>3636622</v>
      </c>
      <c r="D184" s="85">
        <v>4351229</v>
      </c>
      <c r="E184" s="85">
        <v>5161823</v>
      </c>
      <c r="F184" s="85">
        <v>5779523</v>
      </c>
      <c r="G184" s="85">
        <v>7264146</v>
      </c>
      <c r="H184" s="85">
        <v>5412567</v>
      </c>
      <c r="I184" s="85">
        <v>6340167</v>
      </c>
      <c r="J184" s="85">
        <v>7129652</v>
      </c>
      <c r="K184" s="85">
        <v>7534448</v>
      </c>
      <c r="L184" s="43">
        <v>7377956.4910000004</v>
      </c>
      <c r="M184" s="91">
        <f t="shared" si="111"/>
        <v>0.40082275203338269</v>
      </c>
      <c r="N184" s="91">
        <f t="shared" si="112"/>
        <v>0.4462799256485403</v>
      </c>
      <c r="O184" s="91">
        <f t="shared" si="113"/>
        <v>0.48288944879636586</v>
      </c>
      <c r="P184" s="91">
        <f t="shared" si="114"/>
        <v>0.50311759535204847</v>
      </c>
      <c r="Q184" s="91">
        <f t="shared" si="115"/>
        <v>0.50335563777086312</v>
      </c>
      <c r="R184" s="91">
        <f t="shared" si="116"/>
        <v>0.56423093365968557</v>
      </c>
      <c r="S184" s="91">
        <f t="shared" si="117"/>
        <v>0.51253284095791096</v>
      </c>
      <c r="T184" s="91">
        <f t="shared" si="118"/>
        <v>0.49590881079767718</v>
      </c>
      <c r="U184" s="91">
        <f t="shared" si="119"/>
        <v>0.48163879420113204</v>
      </c>
      <c r="V184" s="91">
        <f t="shared" si="120"/>
        <v>0.48744300752696906</v>
      </c>
      <c r="W184" s="91">
        <f t="shared" si="120"/>
        <v>0.46729897346223681</v>
      </c>
      <c r="X184" s="42">
        <f t="shared" si="92"/>
        <v>6.6476221428854121E-2</v>
      </c>
      <c r="Y184" s="85">
        <v>534192</v>
      </c>
      <c r="Z184" s="85">
        <v>629462</v>
      </c>
      <c r="AA184" s="85">
        <v>746404</v>
      </c>
      <c r="AB184" s="85">
        <v>889614</v>
      </c>
      <c r="AC184" s="85">
        <v>896507</v>
      </c>
      <c r="AD184" s="85">
        <v>1069586</v>
      </c>
      <c r="AE184" s="85">
        <v>845709</v>
      </c>
      <c r="AF184" s="85">
        <v>1023485</v>
      </c>
      <c r="AG184" s="85">
        <v>1243685</v>
      </c>
      <c r="AH184" s="85">
        <v>1480415</v>
      </c>
      <c r="AI184" s="45">
        <v>1610579.8049999999</v>
      </c>
      <c r="AJ184" s="91">
        <f t="shared" si="121"/>
        <v>0.54838534796295146</v>
      </c>
      <c r="AK184" s="91">
        <f t="shared" si="121"/>
        <v>0.56845904027935734</v>
      </c>
      <c r="AL184" s="91">
        <f t="shared" si="121"/>
        <v>0.62072267899279132</v>
      </c>
      <c r="AM184" s="91">
        <f t="shared" si="121"/>
        <v>0.66527266218912406</v>
      </c>
      <c r="AN184" s="91">
        <f t="shared" si="121"/>
        <v>0.65959334537386505</v>
      </c>
      <c r="AO184" s="91">
        <f t="shared" si="121"/>
        <v>0.70730432741011551</v>
      </c>
      <c r="AP184" s="91">
        <f t="shared" si="121"/>
        <v>0.65613699417415206</v>
      </c>
      <c r="AQ184" s="91">
        <f t="shared" si="121"/>
        <v>0.62535497128683493</v>
      </c>
      <c r="AR184" s="91">
        <f t="shared" si="121"/>
        <v>0.62790620275815956</v>
      </c>
      <c r="AS184" s="91">
        <f t="shared" si="121"/>
        <v>0.68559571513873729</v>
      </c>
      <c r="AT184" s="91">
        <f t="shared" si="122"/>
        <v>0.71216403275694395</v>
      </c>
      <c r="AU184" s="42">
        <f t="shared" si="93"/>
        <v>0.16377868479399249</v>
      </c>
      <c r="AV184" s="91">
        <f t="shared" si="123"/>
        <v>18.388411616059912</v>
      </c>
      <c r="AW184" s="91">
        <f t="shared" si="124"/>
        <v>17.308975197312233</v>
      </c>
      <c r="AX184" s="91">
        <f t="shared" si="125"/>
        <v>17.153866183554118</v>
      </c>
      <c r="AY184" s="91">
        <f t="shared" si="126"/>
        <v>17.234492542654021</v>
      </c>
      <c r="AZ184" s="91">
        <f t="shared" si="127"/>
        <v>15.511781854661708</v>
      </c>
      <c r="BA184" s="91">
        <f t="shared" si="128"/>
        <v>14.724180929182868</v>
      </c>
      <c r="BB184" s="91">
        <f t="shared" si="129"/>
        <v>15.624915128071393</v>
      </c>
      <c r="BC184" s="91">
        <f t="shared" si="130"/>
        <v>16.142871315534748</v>
      </c>
      <c r="BD184" s="91">
        <f t="shared" si="131"/>
        <v>17.443838773617561</v>
      </c>
      <c r="BE184" s="91">
        <f t="shared" si="132"/>
        <v>19.648619248550126</v>
      </c>
      <c r="BF184" s="91">
        <f t="shared" si="133"/>
        <v>21.829619176592672</v>
      </c>
      <c r="BG184" s="91">
        <f t="shared" si="94"/>
        <v>3.4412075605327601</v>
      </c>
    </row>
    <row r="185" spans="1:59" x14ac:dyDescent="0.2">
      <c r="A185" s="88" t="s">
        <v>274</v>
      </c>
      <c r="B185" s="85">
        <v>3032119</v>
      </c>
      <c r="C185" s="85">
        <v>3992337</v>
      </c>
      <c r="D185" s="85">
        <v>5191121</v>
      </c>
      <c r="E185" s="85">
        <v>7293397</v>
      </c>
      <c r="F185" s="85">
        <v>8029016</v>
      </c>
      <c r="G185" s="85">
        <v>8569567</v>
      </c>
      <c r="H185" s="85">
        <v>5691779</v>
      </c>
      <c r="I185" s="85">
        <v>7551167</v>
      </c>
      <c r="J185" s="85">
        <v>9517731</v>
      </c>
      <c r="K185" s="85">
        <v>9280449</v>
      </c>
      <c r="L185" s="43">
        <v>9319286.7709999997</v>
      </c>
      <c r="M185" s="91">
        <f t="shared" si="111"/>
        <v>0.41835546277657748</v>
      </c>
      <c r="N185" s="91">
        <f t="shared" si="112"/>
        <v>0.48993265165417699</v>
      </c>
      <c r="O185" s="91">
        <f t="shared" si="113"/>
        <v>0.57609874321145571</v>
      </c>
      <c r="P185" s="91">
        <f t="shared" si="114"/>
        <v>0.71087992761236563</v>
      </c>
      <c r="Q185" s="91">
        <f t="shared" si="115"/>
        <v>0.69927059194201058</v>
      </c>
      <c r="R185" s="91">
        <f t="shared" si="116"/>
        <v>0.66562742399027086</v>
      </c>
      <c r="S185" s="91">
        <f t="shared" si="117"/>
        <v>0.53897229558074333</v>
      </c>
      <c r="T185" s="91">
        <f t="shared" si="118"/>
        <v>0.59062959179224528</v>
      </c>
      <c r="U185" s="91">
        <f t="shared" si="119"/>
        <v>0.64296384765634207</v>
      </c>
      <c r="V185" s="91">
        <f t="shared" si="120"/>
        <v>0.60040098116818275</v>
      </c>
      <c r="W185" s="91">
        <f t="shared" si="120"/>
        <v>0.59025736283492858</v>
      </c>
      <c r="X185" s="42">
        <f t="shared" si="92"/>
        <v>0.1719019000583511</v>
      </c>
      <c r="Y185" s="85">
        <v>525168</v>
      </c>
      <c r="Z185" s="85">
        <v>735943</v>
      </c>
      <c r="AA185" s="85">
        <v>1078915</v>
      </c>
      <c r="AB185" s="85">
        <v>1527199</v>
      </c>
      <c r="AC185" s="85">
        <v>1620665</v>
      </c>
      <c r="AD185" s="85">
        <v>1693495</v>
      </c>
      <c r="AE185" s="85">
        <v>1286337</v>
      </c>
      <c r="AF185" s="85">
        <v>1870881</v>
      </c>
      <c r="AG185" s="85">
        <v>2279450</v>
      </c>
      <c r="AH185" s="85">
        <v>2351236</v>
      </c>
      <c r="AI185" s="45">
        <v>2507760.409</v>
      </c>
      <c r="AJ185" s="91">
        <f t="shared" si="121"/>
        <v>0.53912158253775289</v>
      </c>
      <c r="AK185" s="91">
        <f t="shared" si="121"/>
        <v>0.66462066253453123</v>
      </c>
      <c r="AL185" s="91">
        <f t="shared" si="121"/>
        <v>0.8972446680423839</v>
      </c>
      <c r="AM185" s="91">
        <f t="shared" si="121"/>
        <v>1.142072566779039</v>
      </c>
      <c r="AN185" s="91">
        <f t="shared" si="121"/>
        <v>1.1923831593956713</v>
      </c>
      <c r="AO185" s="91">
        <f t="shared" si="121"/>
        <v>1.1198878275775801</v>
      </c>
      <c r="AP185" s="91">
        <f t="shared" si="121"/>
        <v>0.99799492813130297</v>
      </c>
      <c r="AQ185" s="91">
        <f t="shared" si="121"/>
        <v>1.1431185938592994</v>
      </c>
      <c r="AR185" s="91">
        <f t="shared" si="121"/>
        <v>1.1508386720729822</v>
      </c>
      <c r="AS185" s="91">
        <f t="shared" si="121"/>
        <v>1.0888820546130269</v>
      </c>
      <c r="AT185" s="91">
        <f t="shared" si="122"/>
        <v>1.1088781571191024</v>
      </c>
      <c r="AU185" s="42">
        <f t="shared" si="93"/>
        <v>0.56975657458134954</v>
      </c>
      <c r="AV185" s="91">
        <f t="shared" si="123"/>
        <v>17.320164544993123</v>
      </c>
      <c r="AW185" s="91">
        <f t="shared" si="124"/>
        <v>18.433889724239211</v>
      </c>
      <c r="AX185" s="91">
        <f t="shared" si="125"/>
        <v>20.783853815004505</v>
      </c>
      <c r="AY185" s="91">
        <f t="shared" si="126"/>
        <v>20.939474431461775</v>
      </c>
      <c r="AZ185" s="91">
        <f t="shared" si="127"/>
        <v>20.185101138171852</v>
      </c>
      <c r="BA185" s="91">
        <f t="shared" si="128"/>
        <v>19.761733585839284</v>
      </c>
      <c r="BB185" s="91">
        <f t="shared" si="129"/>
        <v>22.599911205266402</v>
      </c>
      <c r="BC185" s="91">
        <f t="shared" si="130"/>
        <v>24.776051171957924</v>
      </c>
      <c r="BD185" s="91">
        <f t="shared" si="131"/>
        <v>23.949510655428274</v>
      </c>
      <c r="BE185" s="91">
        <f t="shared" si="132"/>
        <v>25.335369010701957</v>
      </c>
      <c r="BF185" s="91">
        <f t="shared" si="133"/>
        <v>26.909359810706913</v>
      </c>
      <c r="BG185" s="91">
        <f t="shared" si="94"/>
        <v>9.5891952657137907</v>
      </c>
    </row>
    <row r="186" spans="1:59" x14ac:dyDescent="0.2">
      <c r="A186" s="88" t="s">
        <v>275</v>
      </c>
      <c r="B186" s="85">
        <v>1510815</v>
      </c>
      <c r="C186" s="85">
        <v>2002919</v>
      </c>
      <c r="D186" s="85">
        <v>2356484</v>
      </c>
      <c r="E186" s="85">
        <v>4701430</v>
      </c>
      <c r="F186" s="85">
        <v>5378672</v>
      </c>
      <c r="G186" s="85">
        <v>6125726</v>
      </c>
      <c r="H186" s="85">
        <v>4085511</v>
      </c>
      <c r="I186" s="85">
        <v>6226275</v>
      </c>
      <c r="J186" s="85">
        <v>8479457</v>
      </c>
      <c r="K186" s="85">
        <v>8740635</v>
      </c>
      <c r="L186" s="43">
        <v>8580107.1319999993</v>
      </c>
      <c r="M186" s="91">
        <f t="shared" si="111"/>
        <v>0.20845412350069206</v>
      </c>
      <c r="N186" s="91">
        <f t="shared" si="112"/>
        <v>0.24579473544406008</v>
      </c>
      <c r="O186" s="91">
        <f t="shared" si="113"/>
        <v>0.26151720809395584</v>
      </c>
      <c r="P186" s="91">
        <f t="shared" si="114"/>
        <v>0.45824356168663305</v>
      </c>
      <c r="Q186" s="91">
        <f t="shared" si="115"/>
        <v>0.46844434651791922</v>
      </c>
      <c r="R186" s="91">
        <f t="shared" si="116"/>
        <v>0.47580597916443457</v>
      </c>
      <c r="S186" s="91">
        <f t="shared" si="117"/>
        <v>0.38686977169886222</v>
      </c>
      <c r="T186" s="91">
        <f t="shared" si="118"/>
        <v>0.48700052079847544</v>
      </c>
      <c r="U186" s="91">
        <f t="shared" si="119"/>
        <v>0.57282395339356651</v>
      </c>
      <c r="V186" s="91">
        <f t="shared" si="120"/>
        <v>0.56547757872846016</v>
      </c>
      <c r="W186" s="91">
        <f t="shared" si="120"/>
        <v>0.54343980746844656</v>
      </c>
      <c r="X186" s="42">
        <f t="shared" si="92"/>
        <v>0.33498568396775452</v>
      </c>
      <c r="Y186" s="85">
        <v>151864</v>
      </c>
      <c r="Z186" s="85">
        <v>188931</v>
      </c>
      <c r="AA186" s="85">
        <v>242832</v>
      </c>
      <c r="AB186" s="85">
        <v>410414</v>
      </c>
      <c r="AC186" s="85">
        <v>341052</v>
      </c>
      <c r="AD186" s="85">
        <v>918902</v>
      </c>
      <c r="AE186" s="85">
        <v>406369</v>
      </c>
      <c r="AF186" s="85">
        <v>583140</v>
      </c>
      <c r="AG186" s="85">
        <v>1385289</v>
      </c>
      <c r="AH186" s="85">
        <v>1635210</v>
      </c>
      <c r="AI186" s="45">
        <v>2320079.503</v>
      </c>
      <c r="AJ186" s="91">
        <f t="shared" si="121"/>
        <v>0.15589898853417058</v>
      </c>
      <c r="AK186" s="91">
        <f t="shared" si="121"/>
        <v>0.1706211573359778</v>
      </c>
      <c r="AL186" s="91">
        <f t="shared" si="121"/>
        <v>0.20194335719687664</v>
      </c>
      <c r="AM186" s="91">
        <f t="shared" si="121"/>
        <v>0.30691649904305368</v>
      </c>
      <c r="AN186" s="91">
        <f t="shared" si="121"/>
        <v>0.25092456570494981</v>
      </c>
      <c r="AO186" s="91">
        <f t="shared" si="121"/>
        <v>0.60765881478049444</v>
      </c>
      <c r="AP186" s="91">
        <f t="shared" si="121"/>
        <v>0.31527834537122812</v>
      </c>
      <c r="AQ186" s="91">
        <f t="shared" si="121"/>
        <v>0.35630175132630659</v>
      </c>
      <c r="AR186" s="91">
        <f t="shared" si="121"/>
        <v>0.69939860632929407</v>
      </c>
      <c r="AS186" s="91">
        <f t="shared" si="121"/>
        <v>0.75728290334265369</v>
      </c>
      <c r="AT186" s="91">
        <f t="shared" si="122"/>
        <v>1.0258896641096318</v>
      </c>
      <c r="AU186" s="42">
        <f t="shared" si="93"/>
        <v>0.86999067557546117</v>
      </c>
      <c r="AV186" s="91">
        <f t="shared" si="123"/>
        <v>10.051793237424834</v>
      </c>
      <c r="AW186" s="91">
        <f t="shared" si="124"/>
        <v>9.4327828534254259</v>
      </c>
      <c r="AX186" s="91">
        <f t="shared" si="125"/>
        <v>10.304843996394629</v>
      </c>
      <c r="AY186" s="91">
        <f t="shared" si="126"/>
        <v>8.7295567518818746</v>
      </c>
      <c r="AZ186" s="91">
        <f t="shared" si="127"/>
        <v>6.3408216749413242</v>
      </c>
      <c r="BA186" s="91">
        <f t="shared" si="128"/>
        <v>15.000703590072426</v>
      </c>
      <c r="BB186" s="91">
        <f t="shared" si="129"/>
        <v>9.9465893005795358</v>
      </c>
      <c r="BC186" s="91">
        <f t="shared" si="130"/>
        <v>9.3657925485141593</v>
      </c>
      <c r="BD186" s="91">
        <f t="shared" si="131"/>
        <v>16.337001296191488</v>
      </c>
      <c r="BE186" s="91">
        <f t="shared" si="132"/>
        <v>18.70813733784788</v>
      </c>
      <c r="BF186" s="91">
        <f t="shared" si="133"/>
        <v>27.040216017200198</v>
      </c>
      <c r="BG186" s="91">
        <f t="shared" si="94"/>
        <v>16.988422779775362</v>
      </c>
    </row>
    <row r="187" spans="1:59" x14ac:dyDescent="0.2">
      <c r="A187" s="88" t="s">
        <v>276</v>
      </c>
      <c r="B187" s="85">
        <v>4790354</v>
      </c>
      <c r="C187" s="85">
        <v>4449217</v>
      </c>
      <c r="D187" s="85">
        <v>5548806</v>
      </c>
      <c r="E187" s="85">
        <v>8783018</v>
      </c>
      <c r="F187" s="85">
        <v>13307357</v>
      </c>
      <c r="G187" s="85">
        <v>18689079</v>
      </c>
      <c r="H187" s="85">
        <v>13932512</v>
      </c>
      <c r="I187" s="85">
        <v>17576949</v>
      </c>
      <c r="J187" s="85">
        <v>33926678</v>
      </c>
      <c r="K187" s="85">
        <v>36599466</v>
      </c>
      <c r="L187" s="43">
        <v>33406927.559999999</v>
      </c>
      <c r="M187" s="91">
        <f t="shared" si="111"/>
        <v>0.66094726642774548</v>
      </c>
      <c r="N187" s="91">
        <f t="shared" si="112"/>
        <v>0.5460001704752987</v>
      </c>
      <c r="O187" s="91">
        <f t="shared" si="113"/>
        <v>0.61579380694924757</v>
      </c>
      <c r="P187" s="91">
        <f t="shared" si="114"/>
        <v>0.8560717591621716</v>
      </c>
      <c r="Q187" s="91">
        <f t="shared" si="115"/>
        <v>1.1589768169067862</v>
      </c>
      <c r="R187" s="91">
        <f t="shared" si="116"/>
        <v>1.4516443493026738</v>
      </c>
      <c r="S187" s="91">
        <f t="shared" si="117"/>
        <v>1.3193129908673991</v>
      </c>
      <c r="T187" s="91">
        <f t="shared" si="118"/>
        <v>1.3748161327677049</v>
      </c>
      <c r="U187" s="91">
        <f t="shared" si="119"/>
        <v>2.2918936693081338</v>
      </c>
      <c r="V187" s="91">
        <f t="shared" si="120"/>
        <v>2.3678116540085017</v>
      </c>
      <c r="W187" s="91">
        <f t="shared" si="120"/>
        <v>2.1159006527564119</v>
      </c>
      <c r="X187" s="42">
        <f t="shared" si="92"/>
        <v>1.4549533863286666</v>
      </c>
      <c r="Y187" s="85">
        <v>137325</v>
      </c>
      <c r="Z187" s="85">
        <v>158395</v>
      </c>
      <c r="AA187" s="85">
        <v>108864</v>
      </c>
      <c r="AB187" s="85">
        <v>163917</v>
      </c>
      <c r="AC187" s="85">
        <v>168306</v>
      </c>
      <c r="AD187" s="85">
        <v>163069</v>
      </c>
      <c r="AE187" s="85">
        <v>105918</v>
      </c>
      <c r="AF187" s="85">
        <v>97281</v>
      </c>
      <c r="AG187" s="85">
        <v>194534</v>
      </c>
      <c r="AH187" s="85">
        <v>145860</v>
      </c>
      <c r="AI187" s="45">
        <v>79736.648000000001</v>
      </c>
      <c r="AJ187" s="91">
        <f t="shared" si="121"/>
        <v>0.14097369093698953</v>
      </c>
      <c r="AK187" s="91">
        <f t="shared" si="121"/>
        <v>0.14304448828531161</v>
      </c>
      <c r="AL187" s="91">
        <f t="shared" si="121"/>
        <v>9.053321488881523E-2</v>
      </c>
      <c r="AM187" s="91">
        <f t="shared" si="121"/>
        <v>0.12258069114026381</v>
      </c>
      <c r="AN187" s="91">
        <f t="shared" si="121"/>
        <v>0.12382894677508791</v>
      </c>
      <c r="AO187" s="91">
        <f t="shared" si="121"/>
        <v>0.10783556382230146</v>
      </c>
      <c r="AP187" s="91">
        <f t="shared" si="121"/>
        <v>8.2175687084964019E-2</v>
      </c>
      <c r="AQ187" s="91">
        <f t="shared" si="121"/>
        <v>5.9439226722184088E-2</v>
      </c>
      <c r="AR187" s="91">
        <f t="shared" si="121"/>
        <v>9.8215468745989395E-2</v>
      </c>
      <c r="AS187" s="91">
        <f t="shared" si="121"/>
        <v>6.7549295981286478E-2</v>
      </c>
      <c r="AT187" s="91">
        <f t="shared" si="122"/>
        <v>3.5257844797203897E-2</v>
      </c>
      <c r="AU187" s="42">
        <f t="shared" si="93"/>
        <v>-0.10571584613978563</v>
      </c>
      <c r="AV187" s="91">
        <f t="shared" si="123"/>
        <v>2.8666983692645682</v>
      </c>
      <c r="AW187" s="91">
        <f t="shared" si="124"/>
        <v>3.5600646136162837</v>
      </c>
      <c r="AX187" s="91">
        <f t="shared" si="125"/>
        <v>1.9619355947928259</v>
      </c>
      <c r="AY187" s="91">
        <f t="shared" si="126"/>
        <v>1.8662947064437305</v>
      </c>
      <c r="AZ187" s="91">
        <f t="shared" si="127"/>
        <v>1.2647590351712967</v>
      </c>
      <c r="BA187" s="91">
        <f t="shared" si="128"/>
        <v>0.87253630850401986</v>
      </c>
      <c r="BB187" s="91">
        <f t="shared" si="129"/>
        <v>0.76022184657009451</v>
      </c>
      <c r="BC187" s="91">
        <f t="shared" si="130"/>
        <v>0.55345782706657454</v>
      </c>
      <c r="BD187" s="91">
        <f t="shared" si="131"/>
        <v>0.57339536750400377</v>
      </c>
      <c r="BE187" s="91">
        <f t="shared" si="132"/>
        <v>0.39853040478787316</v>
      </c>
      <c r="BF187" s="91">
        <f t="shared" si="133"/>
        <v>0.23868297333476782</v>
      </c>
      <c r="BG187" s="91">
        <f t="shared" si="94"/>
        <v>-2.6280153959298005</v>
      </c>
    </row>
    <row r="188" spans="1:59" x14ac:dyDescent="0.2">
      <c r="A188" s="88" t="s">
        <v>277</v>
      </c>
      <c r="B188" s="85">
        <v>2144607</v>
      </c>
      <c r="C188" s="85">
        <v>2758099</v>
      </c>
      <c r="D188" s="85">
        <v>3175711</v>
      </c>
      <c r="E188" s="85">
        <v>7041535</v>
      </c>
      <c r="F188" s="85">
        <v>8438360</v>
      </c>
      <c r="G188" s="85">
        <v>10564281</v>
      </c>
      <c r="H188" s="85">
        <v>8007692</v>
      </c>
      <c r="I188" s="85">
        <v>12645463</v>
      </c>
      <c r="J188" s="85">
        <v>11156100</v>
      </c>
      <c r="K188" s="85">
        <v>8717478</v>
      </c>
      <c r="L188" s="43">
        <v>7372107.727</v>
      </c>
      <c r="M188" s="91">
        <f t="shared" si="111"/>
        <v>0.29590133301459726</v>
      </c>
      <c r="N188" s="91">
        <f t="shared" si="112"/>
        <v>0.33846911134874985</v>
      </c>
      <c r="O188" s="91">
        <f t="shared" si="113"/>
        <v>0.35243314804312892</v>
      </c>
      <c r="P188" s="91">
        <f t="shared" si="114"/>
        <v>0.68633119670846643</v>
      </c>
      <c r="Q188" s="91">
        <f t="shared" si="115"/>
        <v>0.73492156351659832</v>
      </c>
      <c r="R188" s="91">
        <f t="shared" si="116"/>
        <v>0.82056364672093252</v>
      </c>
      <c r="S188" s="91">
        <f t="shared" si="117"/>
        <v>0.75827331657528407</v>
      </c>
      <c r="T188" s="91">
        <f t="shared" si="118"/>
        <v>0.98909011676128222</v>
      </c>
      <c r="U188" s="91">
        <f t="shared" si="119"/>
        <v>0.75364275170614903</v>
      </c>
      <c r="V188" s="91">
        <f t="shared" si="120"/>
        <v>0.5639794307917696</v>
      </c>
      <c r="W188" s="91">
        <f t="shared" si="120"/>
        <v>0.46692852923197375</v>
      </c>
      <c r="X188" s="42">
        <f t="shared" si="92"/>
        <v>0.1710271962173765</v>
      </c>
      <c r="Y188" s="85">
        <v>35772</v>
      </c>
      <c r="Z188" s="85">
        <v>29281</v>
      </c>
      <c r="AA188" s="85">
        <v>27764</v>
      </c>
      <c r="AB188" s="85">
        <v>46511</v>
      </c>
      <c r="AC188" s="85">
        <v>53756</v>
      </c>
      <c r="AD188" s="85">
        <v>57074</v>
      </c>
      <c r="AE188" s="85">
        <v>75282</v>
      </c>
      <c r="AF188" s="85">
        <v>210449</v>
      </c>
      <c r="AG188" s="85">
        <v>462041</v>
      </c>
      <c r="AH188" s="85">
        <v>444416</v>
      </c>
      <c r="AI188" s="45">
        <v>220383.67</v>
      </c>
      <c r="AJ188" s="91">
        <f t="shared" si="121"/>
        <v>3.6722453101751241E-2</v>
      </c>
      <c r="AK188" s="91">
        <f t="shared" si="121"/>
        <v>2.6443294684063319E-2</v>
      </c>
      <c r="AL188" s="91">
        <f t="shared" si="121"/>
        <v>2.3089030149296974E-2</v>
      </c>
      <c r="AM188" s="91">
        <f t="shared" si="121"/>
        <v>3.478193552605776E-2</v>
      </c>
      <c r="AN188" s="91">
        <f t="shared" si="121"/>
        <v>3.9550276655862693E-2</v>
      </c>
      <c r="AO188" s="91">
        <f t="shared" si="121"/>
        <v>3.774234814461383E-2</v>
      </c>
      <c r="AP188" s="91">
        <f t="shared" si="121"/>
        <v>5.8406975916560556E-2</v>
      </c>
      <c r="AQ188" s="91">
        <f t="shared" si="121"/>
        <v>0.12858549793337773</v>
      </c>
      <c r="AR188" s="91">
        <f t="shared" si="121"/>
        <v>0.23327322419148164</v>
      </c>
      <c r="AS188" s="91">
        <f t="shared" si="121"/>
        <v>0.20581371124927611</v>
      </c>
      <c r="AT188" s="91">
        <f t="shared" si="122"/>
        <v>9.7448957632357461E-2</v>
      </c>
      <c r="AU188" s="42">
        <f t="shared" si="93"/>
        <v>6.0726504530606219E-2</v>
      </c>
      <c r="AV188" s="91">
        <f t="shared" si="123"/>
        <v>1.6679979129043221</v>
      </c>
      <c r="AW188" s="91">
        <f t="shared" si="124"/>
        <v>1.0616370188307236</v>
      </c>
      <c r="AX188" s="91">
        <f t="shared" si="125"/>
        <v>0.87426091354030644</v>
      </c>
      <c r="AY188" s="91">
        <f t="shared" si="126"/>
        <v>0.66052359322221654</v>
      </c>
      <c r="AZ188" s="91">
        <f t="shared" si="127"/>
        <v>0.63704321692840782</v>
      </c>
      <c r="BA188" s="91">
        <f t="shared" si="128"/>
        <v>0.54025446691544843</v>
      </c>
      <c r="BB188" s="91">
        <f t="shared" si="129"/>
        <v>0.94012107358774544</v>
      </c>
      <c r="BC188" s="91">
        <f t="shared" si="130"/>
        <v>1.6642253431131782</v>
      </c>
      <c r="BD188" s="91">
        <f t="shared" si="131"/>
        <v>4.1415996629646559</v>
      </c>
      <c r="BE188" s="91">
        <f t="shared" si="132"/>
        <v>5.0979882025512424</v>
      </c>
      <c r="BF188" s="91">
        <f t="shared" si="133"/>
        <v>2.9894255233527738</v>
      </c>
      <c r="BG188" s="91">
        <f t="shared" si="94"/>
        <v>1.3214276104484517</v>
      </c>
    </row>
    <row r="189" spans="1:59" x14ac:dyDescent="0.2">
      <c r="A189" s="88" t="s">
        <v>278</v>
      </c>
      <c r="B189" s="85">
        <v>2464242</v>
      </c>
      <c r="C189" s="85">
        <v>3053412</v>
      </c>
      <c r="D189" s="85">
        <v>4523315</v>
      </c>
      <c r="E189" s="85">
        <v>6601440</v>
      </c>
      <c r="F189" s="85">
        <v>8060264</v>
      </c>
      <c r="G189" s="85">
        <v>7765131</v>
      </c>
      <c r="H189" s="85">
        <v>5825561</v>
      </c>
      <c r="I189" s="85">
        <v>7743076</v>
      </c>
      <c r="J189" s="85">
        <v>8875903</v>
      </c>
      <c r="K189" s="85">
        <v>7867075</v>
      </c>
      <c r="L189" s="43">
        <v>7074600.7000000002</v>
      </c>
      <c r="M189" s="91">
        <f t="shared" si="111"/>
        <v>0.34000285025207749</v>
      </c>
      <c r="N189" s="91">
        <f t="shared" si="112"/>
        <v>0.37470940898844057</v>
      </c>
      <c r="O189" s="91">
        <f t="shared" si="113"/>
        <v>0.50198715973862407</v>
      </c>
      <c r="P189" s="91">
        <f t="shared" si="114"/>
        <v>0.64343558829135106</v>
      </c>
      <c r="Q189" s="91">
        <f t="shared" si="115"/>
        <v>0.70199207206572733</v>
      </c>
      <c r="R189" s="91">
        <f t="shared" si="116"/>
        <v>0.60314414304444974</v>
      </c>
      <c r="S189" s="91">
        <f t="shared" si="117"/>
        <v>0.55164053017793746</v>
      </c>
      <c r="T189" s="91">
        <f t="shared" si="118"/>
        <v>0.60564013709355535</v>
      </c>
      <c r="U189" s="91">
        <f t="shared" si="119"/>
        <v>0.59960559342394415</v>
      </c>
      <c r="V189" s="91">
        <f t="shared" si="120"/>
        <v>0.50896239491469453</v>
      </c>
      <c r="W189" s="91">
        <f t="shared" si="120"/>
        <v>0.4480852725003176</v>
      </c>
      <c r="X189" s="42">
        <f t="shared" si="92"/>
        <v>0.10808242224824011</v>
      </c>
      <c r="Y189" s="85">
        <v>155552</v>
      </c>
      <c r="Z189" s="85">
        <v>177809</v>
      </c>
      <c r="AA189" s="85">
        <v>240631</v>
      </c>
      <c r="AB189" s="85">
        <v>326536</v>
      </c>
      <c r="AC189" s="85">
        <v>415543</v>
      </c>
      <c r="AD189" s="85">
        <v>515781</v>
      </c>
      <c r="AE189" s="85">
        <v>334633</v>
      </c>
      <c r="AF189" s="85">
        <v>485322</v>
      </c>
      <c r="AG189" s="85">
        <v>492967</v>
      </c>
      <c r="AH189" s="85">
        <v>504480</v>
      </c>
      <c r="AI189" s="45">
        <v>542539.74600000004</v>
      </c>
      <c r="AJ189" s="91">
        <f t="shared" si="121"/>
        <v>0.15968497777266044</v>
      </c>
      <c r="AK189" s="91">
        <f t="shared" si="121"/>
        <v>0.16057702211258545</v>
      </c>
      <c r="AL189" s="91">
        <f t="shared" si="121"/>
        <v>0.20011296693039476</v>
      </c>
      <c r="AM189" s="91">
        <f t="shared" si="121"/>
        <v>0.24419070970172213</v>
      </c>
      <c r="AN189" s="91">
        <f t="shared" si="121"/>
        <v>0.30573034847100133</v>
      </c>
      <c r="AO189" s="91">
        <f t="shared" si="121"/>
        <v>0.34107975730415019</v>
      </c>
      <c r="AP189" s="91">
        <f t="shared" si="121"/>
        <v>0.25962250699883649</v>
      </c>
      <c r="AQ189" s="91">
        <f t="shared" si="121"/>
        <v>0.29653441464688712</v>
      </c>
      <c r="AR189" s="91">
        <f t="shared" si="121"/>
        <v>0.2488870068024312</v>
      </c>
      <c r="AS189" s="91">
        <f t="shared" si="121"/>
        <v>0.23362997968352808</v>
      </c>
      <c r="AT189" s="91">
        <f t="shared" si="122"/>
        <v>0.23989950218100994</v>
      </c>
      <c r="AU189" s="42">
        <f t="shared" si="93"/>
        <v>8.0214524408349502E-2</v>
      </c>
      <c r="AV189" s="91">
        <f t="shared" si="123"/>
        <v>6.3123670483661911</v>
      </c>
      <c r="AW189" s="91">
        <f t="shared" si="124"/>
        <v>5.82328883229646</v>
      </c>
      <c r="AX189" s="91">
        <f t="shared" si="125"/>
        <v>5.3197931163317165</v>
      </c>
      <c r="AY189" s="91">
        <f t="shared" si="126"/>
        <v>4.9464359291306135</v>
      </c>
      <c r="AZ189" s="91">
        <f t="shared" si="127"/>
        <v>5.1554514839712446</v>
      </c>
      <c r="BA189" s="91">
        <f t="shared" si="128"/>
        <v>6.6422704266032344</v>
      </c>
      <c r="BB189" s="91">
        <f t="shared" si="129"/>
        <v>5.7442193120971528</v>
      </c>
      <c r="BC189" s="91">
        <f t="shared" si="130"/>
        <v>6.2678191457761754</v>
      </c>
      <c r="BD189" s="91">
        <f t="shared" si="131"/>
        <v>5.5539926472833239</v>
      </c>
      <c r="BE189" s="91">
        <f t="shared" si="132"/>
        <v>6.4125485011900869</v>
      </c>
      <c r="BF189" s="91">
        <f t="shared" si="133"/>
        <v>7.6688391190756526</v>
      </c>
      <c r="BG189" s="91">
        <f t="shared" si="94"/>
        <v>1.3564720707094615</v>
      </c>
    </row>
    <row r="190" spans="1:59" x14ac:dyDescent="0.2">
      <c r="A190" s="88" t="s">
        <v>279</v>
      </c>
      <c r="B190" s="85">
        <v>8948222</v>
      </c>
      <c r="C190" s="85">
        <v>9964894</v>
      </c>
      <c r="D190" s="85">
        <v>11405809</v>
      </c>
      <c r="E190" s="85">
        <v>13941026</v>
      </c>
      <c r="F190" s="85">
        <v>15288523</v>
      </c>
      <c r="G190" s="85">
        <v>16918626</v>
      </c>
      <c r="H190" s="85">
        <v>13091337</v>
      </c>
      <c r="I190" s="85">
        <v>15857383</v>
      </c>
      <c r="J190" s="85">
        <v>17992633</v>
      </c>
      <c r="K190" s="85">
        <v>19493302</v>
      </c>
      <c r="L190" s="43">
        <v>20206346.833000001</v>
      </c>
      <c r="M190" s="91">
        <f t="shared" si="111"/>
        <v>1.2346275181935644</v>
      </c>
      <c r="N190" s="91">
        <f t="shared" si="112"/>
        <v>1.222874456959119</v>
      </c>
      <c r="O190" s="91">
        <f t="shared" si="113"/>
        <v>1.2657906125112304</v>
      </c>
      <c r="P190" s="91">
        <f t="shared" si="114"/>
        <v>1.3588175103757698</v>
      </c>
      <c r="Q190" s="91">
        <f t="shared" si="115"/>
        <v>1.331522384328172</v>
      </c>
      <c r="R190" s="91">
        <f t="shared" si="116"/>
        <v>1.3141272414154437</v>
      </c>
      <c r="S190" s="91">
        <f t="shared" si="117"/>
        <v>1.239659508057344</v>
      </c>
      <c r="T190" s="91">
        <f t="shared" si="118"/>
        <v>1.2403168474731507</v>
      </c>
      <c r="U190" s="91">
        <f t="shared" si="119"/>
        <v>1.2154800911213473</v>
      </c>
      <c r="V190" s="91">
        <f t="shared" si="120"/>
        <v>1.2611240735235654</v>
      </c>
      <c r="W190" s="91">
        <f t="shared" si="120"/>
        <v>1.2798130680224447</v>
      </c>
      <c r="X190" s="42">
        <f t="shared" si="92"/>
        <v>4.5185549828880234E-2</v>
      </c>
      <c r="Y190" s="85">
        <v>2592886</v>
      </c>
      <c r="Z190" s="85">
        <v>3219767</v>
      </c>
      <c r="AA190" s="85">
        <v>3710668</v>
      </c>
      <c r="AB190" s="85">
        <v>4751825</v>
      </c>
      <c r="AC190" s="85">
        <v>4762727</v>
      </c>
      <c r="AD190" s="85">
        <v>4690714</v>
      </c>
      <c r="AE190" s="85">
        <v>3544429</v>
      </c>
      <c r="AF190" s="85">
        <v>4630973</v>
      </c>
      <c r="AG190" s="85">
        <v>5083001</v>
      </c>
      <c r="AH190" s="85">
        <v>5679257</v>
      </c>
      <c r="AI190" s="45">
        <v>6098981.5070000002</v>
      </c>
      <c r="AJ190" s="91">
        <f t="shared" ref="AJ190:AS215" si="134">Y190/Y$289*100</f>
        <v>2.6617783331428875</v>
      </c>
      <c r="AK190" s="91">
        <f t="shared" si="134"/>
        <v>2.9077301866405687</v>
      </c>
      <c r="AL190" s="91">
        <f t="shared" si="134"/>
        <v>3.0858566966586771</v>
      </c>
      <c r="AM190" s="91">
        <f t="shared" si="134"/>
        <v>3.5535178942854255</v>
      </c>
      <c r="AN190" s="91">
        <f t="shared" si="134"/>
        <v>3.5041143404707742</v>
      </c>
      <c r="AO190" s="91">
        <f t="shared" si="134"/>
        <v>3.1019126193155224</v>
      </c>
      <c r="AP190" s="91">
        <f t="shared" si="134"/>
        <v>2.7499186955840549</v>
      </c>
      <c r="AQ190" s="91">
        <f t="shared" si="134"/>
        <v>2.8295500055644274</v>
      </c>
      <c r="AR190" s="91">
        <f t="shared" si="134"/>
        <v>2.5662831476828361</v>
      </c>
      <c r="AS190" s="91">
        <f t="shared" si="134"/>
        <v>2.630123488597238</v>
      </c>
      <c r="AT190" s="91">
        <f t="shared" si="122"/>
        <v>2.6968395184460565</v>
      </c>
      <c r="AU190" s="42">
        <f t="shared" si="93"/>
        <v>3.506118530316904E-2</v>
      </c>
      <c r="AV190" s="91">
        <f t="shared" si="123"/>
        <v>28.976549754800452</v>
      </c>
      <c r="AW190" s="91">
        <f t="shared" si="124"/>
        <v>32.311101352407761</v>
      </c>
      <c r="AX190" s="91">
        <f t="shared" si="125"/>
        <v>32.533141664918283</v>
      </c>
      <c r="AY190" s="91">
        <f t="shared" si="126"/>
        <v>34.085188565031011</v>
      </c>
      <c r="AZ190" s="91">
        <f t="shared" si="127"/>
        <v>31.152302939924283</v>
      </c>
      <c r="BA190" s="91">
        <f t="shared" si="128"/>
        <v>27.725147420363804</v>
      </c>
      <c r="BB190" s="91">
        <f t="shared" si="129"/>
        <v>27.074614304100493</v>
      </c>
      <c r="BC190" s="91">
        <f t="shared" si="130"/>
        <v>29.203891966284729</v>
      </c>
      <c r="BD190" s="91">
        <f t="shared" si="131"/>
        <v>28.25045672859553</v>
      </c>
      <c r="BE190" s="91">
        <f t="shared" si="132"/>
        <v>29.13440216542072</v>
      </c>
      <c r="BF190" s="91">
        <f t="shared" si="133"/>
        <v>30.183494114034744</v>
      </c>
      <c r="BG190" s="91">
        <f t="shared" si="94"/>
        <v>1.2069443592342921</v>
      </c>
    </row>
    <row r="191" spans="1:59" x14ac:dyDescent="0.2">
      <c r="A191" s="88" t="s">
        <v>280</v>
      </c>
      <c r="B191" s="85">
        <v>4259100</v>
      </c>
      <c r="C191" s="85">
        <v>4696567</v>
      </c>
      <c r="D191" s="85">
        <v>5272294</v>
      </c>
      <c r="E191" s="85">
        <v>5907916</v>
      </c>
      <c r="F191" s="85">
        <v>7112556</v>
      </c>
      <c r="G191" s="85">
        <v>7940832</v>
      </c>
      <c r="H191" s="85">
        <v>6848862</v>
      </c>
      <c r="I191" s="85">
        <v>8903733</v>
      </c>
      <c r="J191" s="85">
        <v>10135158</v>
      </c>
      <c r="K191" s="85">
        <v>9363780</v>
      </c>
      <c r="L191" s="43">
        <v>9144412.9859999996</v>
      </c>
      <c r="M191" s="91">
        <f t="shared" si="111"/>
        <v>0.58764769836267017</v>
      </c>
      <c r="N191" s="91">
        <f t="shared" si="112"/>
        <v>0.57635453219041954</v>
      </c>
      <c r="O191" s="91">
        <f t="shared" si="113"/>
        <v>0.58510713721396568</v>
      </c>
      <c r="P191" s="91">
        <f t="shared" si="114"/>
        <v>0.57583851508699402</v>
      </c>
      <c r="Q191" s="91">
        <f t="shared" si="115"/>
        <v>0.61945339806779542</v>
      </c>
      <c r="R191" s="91">
        <f t="shared" si="116"/>
        <v>0.61679143747863929</v>
      </c>
      <c r="S191" s="91">
        <f t="shared" si="117"/>
        <v>0.64854009164019211</v>
      </c>
      <c r="T191" s="91">
        <f t="shared" si="118"/>
        <v>0.69642323990677768</v>
      </c>
      <c r="U191" s="91">
        <f t="shared" si="119"/>
        <v>0.68467370892127088</v>
      </c>
      <c r="V191" s="91">
        <f t="shared" si="120"/>
        <v>0.60579210116267079</v>
      </c>
      <c r="W191" s="91">
        <f t="shared" si="120"/>
        <v>0.57918135007778637</v>
      </c>
      <c r="X191" s="42">
        <f t="shared" si="92"/>
        <v>-8.4663482848837956E-3</v>
      </c>
      <c r="Y191" s="85">
        <v>493380</v>
      </c>
      <c r="Z191" s="85">
        <v>561558</v>
      </c>
      <c r="AA191" s="85">
        <v>615339</v>
      </c>
      <c r="AB191" s="85">
        <v>674392</v>
      </c>
      <c r="AC191" s="85">
        <v>762938</v>
      </c>
      <c r="AD191" s="85">
        <v>1088279</v>
      </c>
      <c r="AE191" s="85">
        <v>657527</v>
      </c>
      <c r="AF191" s="85">
        <v>945912</v>
      </c>
      <c r="AG191" s="85">
        <v>921142</v>
      </c>
      <c r="AH191" s="85">
        <v>774590</v>
      </c>
      <c r="AI191" s="45">
        <v>812806.88500000001</v>
      </c>
      <c r="AJ191" s="91">
        <f t="shared" si="134"/>
        <v>0.50648898332053083</v>
      </c>
      <c r="AK191" s="91">
        <f t="shared" si="134"/>
        <v>0.50713581080541059</v>
      </c>
      <c r="AL191" s="91">
        <f t="shared" si="134"/>
        <v>0.51172672248372908</v>
      </c>
      <c r="AM191" s="91">
        <f t="shared" si="134"/>
        <v>0.50432497824792299</v>
      </c>
      <c r="AN191" s="91">
        <f t="shared" si="134"/>
        <v>0.56132169378805286</v>
      </c>
      <c r="AO191" s="91">
        <f t="shared" si="134"/>
        <v>0.71966578295672634</v>
      </c>
      <c r="AP191" s="91">
        <f t="shared" si="134"/>
        <v>0.51013739876050468</v>
      </c>
      <c r="AQ191" s="91">
        <f t="shared" si="134"/>
        <v>0.5779574410957391</v>
      </c>
      <c r="AR191" s="91">
        <f t="shared" si="134"/>
        <v>0.46506211413746784</v>
      </c>
      <c r="AS191" s="91">
        <f t="shared" si="134"/>
        <v>0.35872075397055186</v>
      </c>
      <c r="AT191" s="91">
        <f t="shared" si="122"/>
        <v>0.35940586568711486</v>
      </c>
      <c r="AU191" s="42">
        <f t="shared" si="93"/>
        <v>-0.14708311763341597</v>
      </c>
      <c r="AV191" s="91">
        <f t="shared" si="123"/>
        <v>11.584137493836726</v>
      </c>
      <c r="AW191" s="91">
        <f t="shared" si="124"/>
        <v>11.956776087725354</v>
      </c>
      <c r="AX191" s="91">
        <f t="shared" si="125"/>
        <v>11.671181462945732</v>
      </c>
      <c r="AY191" s="91">
        <f t="shared" si="126"/>
        <v>11.415057356942787</v>
      </c>
      <c r="AZ191" s="91">
        <f t="shared" si="127"/>
        <v>10.726636106626085</v>
      </c>
      <c r="BA191" s="91">
        <f t="shared" si="128"/>
        <v>13.704848559949387</v>
      </c>
      <c r="BB191" s="91">
        <f t="shared" si="129"/>
        <v>9.6005292558092137</v>
      </c>
      <c r="BC191" s="91">
        <f t="shared" si="130"/>
        <v>10.623768704654553</v>
      </c>
      <c r="BD191" s="91">
        <f t="shared" si="131"/>
        <v>9.0885805628289162</v>
      </c>
      <c r="BE191" s="91">
        <f t="shared" si="132"/>
        <v>8.2721934945075599</v>
      </c>
      <c r="BF191" s="91">
        <f t="shared" si="133"/>
        <v>8.8885627349114564</v>
      </c>
      <c r="BG191" s="91">
        <f t="shared" si="94"/>
        <v>-2.6955747589252699</v>
      </c>
    </row>
    <row r="192" spans="1:59" x14ac:dyDescent="0.2">
      <c r="A192" s="88" t="s">
        <v>281</v>
      </c>
      <c r="B192" s="85">
        <v>8554129</v>
      </c>
      <c r="C192" s="85">
        <v>9274785</v>
      </c>
      <c r="D192" s="85">
        <v>9862581</v>
      </c>
      <c r="E192" s="85">
        <v>10567425</v>
      </c>
      <c r="F192" s="85">
        <v>11543605</v>
      </c>
      <c r="G192" s="85">
        <v>12462794</v>
      </c>
      <c r="H192" s="85">
        <v>10759362</v>
      </c>
      <c r="I192" s="85">
        <v>12462739</v>
      </c>
      <c r="J192" s="85">
        <v>13488584</v>
      </c>
      <c r="K192" s="85">
        <v>13166330</v>
      </c>
      <c r="L192" s="43">
        <v>13377395.569</v>
      </c>
      <c r="M192" s="91">
        <f t="shared" si="111"/>
        <v>1.1802526867994105</v>
      </c>
      <c r="N192" s="91">
        <f t="shared" si="112"/>
        <v>1.1381854809782805</v>
      </c>
      <c r="O192" s="91">
        <f t="shared" si="113"/>
        <v>1.0945266964343892</v>
      </c>
      <c r="P192" s="91">
        <f t="shared" si="114"/>
        <v>1.0299960798855601</v>
      </c>
      <c r="Q192" s="91">
        <f t="shared" si="115"/>
        <v>1.0053664734875047</v>
      </c>
      <c r="R192" s="91">
        <f t="shared" si="116"/>
        <v>0.96802761048970198</v>
      </c>
      <c r="S192" s="91">
        <f t="shared" si="117"/>
        <v>1.0188375262153042</v>
      </c>
      <c r="T192" s="91">
        <f t="shared" si="118"/>
        <v>0.97479799455942295</v>
      </c>
      <c r="U192" s="91">
        <f t="shared" si="119"/>
        <v>0.91121212272922747</v>
      </c>
      <c r="V192" s="91">
        <f t="shared" si="120"/>
        <v>0.85179902937714325</v>
      </c>
      <c r="W192" s="91">
        <f t="shared" si="120"/>
        <v>0.84728653857169722</v>
      </c>
      <c r="X192" s="42">
        <f t="shared" si="92"/>
        <v>-0.33296614822771331</v>
      </c>
      <c r="Y192" s="85">
        <v>1802211</v>
      </c>
      <c r="Z192" s="85">
        <v>1952464</v>
      </c>
      <c r="AA192" s="85">
        <v>2050256</v>
      </c>
      <c r="AB192" s="85">
        <v>2334748</v>
      </c>
      <c r="AC192" s="85">
        <v>2365438</v>
      </c>
      <c r="AD192" s="85">
        <v>2592810</v>
      </c>
      <c r="AE192" s="85">
        <v>2503498</v>
      </c>
      <c r="AF192" s="85">
        <v>2856728</v>
      </c>
      <c r="AG192" s="85">
        <v>2988225</v>
      </c>
      <c r="AH192" s="85">
        <v>3140134</v>
      </c>
      <c r="AI192" s="45">
        <v>3243273.9160000002</v>
      </c>
      <c r="AJ192" s="91">
        <f t="shared" si="134"/>
        <v>1.8500952959566199</v>
      </c>
      <c r="AK192" s="91">
        <f t="shared" si="134"/>
        <v>1.7632451388963835</v>
      </c>
      <c r="AL192" s="91">
        <f t="shared" si="134"/>
        <v>1.7050289078582703</v>
      </c>
      <c r="AM192" s="91">
        <f t="shared" si="134"/>
        <v>1.7459752403859798</v>
      </c>
      <c r="AN192" s="91">
        <f t="shared" si="134"/>
        <v>1.740340191091051</v>
      </c>
      <c r="AO192" s="91">
        <f t="shared" si="134"/>
        <v>1.7145939953890772</v>
      </c>
      <c r="AP192" s="91">
        <f t="shared" si="134"/>
        <v>1.9423201747184922</v>
      </c>
      <c r="AQ192" s="91">
        <f t="shared" si="134"/>
        <v>1.7454765398753254</v>
      </c>
      <c r="AR192" s="91">
        <f t="shared" si="134"/>
        <v>1.5086818710019028</v>
      </c>
      <c r="AS192" s="91">
        <f t="shared" si="134"/>
        <v>1.4542289934656591</v>
      </c>
      <c r="AT192" s="91">
        <f t="shared" si="122"/>
        <v>1.4341065398829871</v>
      </c>
      <c r="AU192" s="42">
        <f t="shared" si="93"/>
        <v>-0.41598875607363284</v>
      </c>
      <c r="AV192" s="91">
        <f t="shared" si="123"/>
        <v>21.068316832724875</v>
      </c>
      <c r="AW192" s="91">
        <f t="shared" si="124"/>
        <v>21.051312779757158</v>
      </c>
      <c r="AX192" s="91">
        <f t="shared" si="125"/>
        <v>20.78822977474152</v>
      </c>
      <c r="AY192" s="91">
        <f t="shared" si="126"/>
        <v>22.093821342474634</v>
      </c>
      <c r="AZ192" s="91">
        <f t="shared" si="127"/>
        <v>20.491328315547872</v>
      </c>
      <c r="BA192" s="91">
        <f t="shared" si="128"/>
        <v>20.804403892096747</v>
      </c>
      <c r="BB192" s="91">
        <f t="shared" si="129"/>
        <v>23.268089687845801</v>
      </c>
      <c r="BC192" s="91">
        <f t="shared" si="130"/>
        <v>22.922152185005238</v>
      </c>
      <c r="BD192" s="91">
        <f t="shared" si="131"/>
        <v>22.153733853753664</v>
      </c>
      <c r="BE192" s="91">
        <f t="shared" si="132"/>
        <v>23.849728815850735</v>
      </c>
      <c r="BF192" s="91">
        <f t="shared" si="133"/>
        <v>24.244434570775308</v>
      </c>
      <c r="BG192" s="91">
        <f t="shared" si="94"/>
        <v>3.1761177380504328</v>
      </c>
    </row>
    <row r="193" spans="1:59" x14ac:dyDescent="0.2">
      <c r="A193" s="88" t="s">
        <v>138</v>
      </c>
      <c r="B193" s="85">
        <v>15407108</v>
      </c>
      <c r="C193" s="85">
        <v>21656550</v>
      </c>
      <c r="D193" s="85">
        <v>24793298</v>
      </c>
      <c r="E193" s="85">
        <v>27923880</v>
      </c>
      <c r="F193" s="85">
        <v>29118286</v>
      </c>
      <c r="G193" s="85">
        <v>31639545</v>
      </c>
      <c r="H193" s="85">
        <v>25543801</v>
      </c>
      <c r="I193" s="85">
        <v>32797362</v>
      </c>
      <c r="J193" s="85">
        <v>36019124</v>
      </c>
      <c r="K193" s="85">
        <v>35301388</v>
      </c>
      <c r="L193" s="43">
        <v>36174270.545000002</v>
      </c>
      <c r="M193" s="91">
        <f t="shared" si="111"/>
        <v>2.1257898510542326</v>
      </c>
      <c r="N193" s="91">
        <f t="shared" si="112"/>
        <v>2.6576541427192311</v>
      </c>
      <c r="O193" s="91">
        <f t="shared" si="113"/>
        <v>2.7515035418876002</v>
      </c>
      <c r="P193" s="91">
        <f t="shared" si="114"/>
        <v>2.7217119530249603</v>
      </c>
      <c r="Q193" s="91">
        <f t="shared" si="115"/>
        <v>2.535997074555183</v>
      </c>
      <c r="R193" s="91">
        <f t="shared" si="116"/>
        <v>2.4575511031740871</v>
      </c>
      <c r="S193" s="91">
        <f t="shared" si="117"/>
        <v>2.418822140288245</v>
      </c>
      <c r="T193" s="91">
        <f t="shared" si="118"/>
        <v>2.5653111009096334</v>
      </c>
      <c r="U193" s="91">
        <f t="shared" si="119"/>
        <v>2.4332474364163992</v>
      </c>
      <c r="V193" s="91">
        <f t="shared" si="120"/>
        <v>2.2838321714605305</v>
      </c>
      <c r="W193" s="91">
        <f t="shared" si="120"/>
        <v>2.2911763592051968</v>
      </c>
      <c r="X193" s="42">
        <f t="shared" si="92"/>
        <v>0.16538650815096423</v>
      </c>
      <c r="Y193" s="85">
        <v>2851676</v>
      </c>
      <c r="Z193" s="85">
        <v>5000361</v>
      </c>
      <c r="AA193" s="85">
        <v>5854865</v>
      </c>
      <c r="AB193" s="85">
        <v>6602030</v>
      </c>
      <c r="AC193" s="85">
        <v>5199677</v>
      </c>
      <c r="AD193" s="85">
        <v>5737704</v>
      </c>
      <c r="AE193" s="85">
        <v>4836492</v>
      </c>
      <c r="AF193" s="85">
        <v>6046711</v>
      </c>
      <c r="AG193" s="85">
        <v>6896674</v>
      </c>
      <c r="AH193" s="85">
        <v>7331088</v>
      </c>
      <c r="AI193" s="45">
        <v>7857712.7819999997</v>
      </c>
      <c r="AJ193" s="91">
        <f t="shared" si="134"/>
        <v>2.9274443187797603</v>
      </c>
      <c r="AK193" s="91">
        <f t="shared" si="134"/>
        <v>4.5157617379767601</v>
      </c>
      <c r="AL193" s="91">
        <f t="shared" si="134"/>
        <v>4.8690085904431513</v>
      </c>
      <c r="AM193" s="91">
        <f t="shared" si="134"/>
        <v>4.9371413601319931</v>
      </c>
      <c r="AN193" s="91">
        <f t="shared" si="134"/>
        <v>3.8255946102970109</v>
      </c>
      <c r="AO193" s="91">
        <f t="shared" si="134"/>
        <v>3.7942744843316287</v>
      </c>
      <c r="AP193" s="91">
        <f t="shared" si="134"/>
        <v>3.7523560979336068</v>
      </c>
      <c r="AQ193" s="91">
        <f t="shared" si="134"/>
        <v>3.6945737199712636</v>
      </c>
      <c r="AR193" s="91">
        <f t="shared" si="134"/>
        <v>3.4819623803462512</v>
      </c>
      <c r="AS193" s="91">
        <f t="shared" si="134"/>
        <v>3.3951037513839126</v>
      </c>
      <c r="AT193" s="91">
        <f t="shared" si="122"/>
        <v>3.4745129708582838</v>
      </c>
      <c r="AU193" s="42">
        <f t="shared" si="93"/>
        <v>0.54706865207852351</v>
      </c>
      <c r="AV193" s="91">
        <f t="shared" si="123"/>
        <v>18.508833714932095</v>
      </c>
      <c r="AW193" s="91">
        <f t="shared" si="124"/>
        <v>23.089370190542816</v>
      </c>
      <c r="AX193" s="91">
        <f t="shared" si="125"/>
        <v>23.614708297379398</v>
      </c>
      <c r="AY193" s="91">
        <f t="shared" si="126"/>
        <v>23.642953629653185</v>
      </c>
      <c r="AZ193" s="91">
        <f t="shared" si="127"/>
        <v>17.857084719890452</v>
      </c>
      <c r="BA193" s="91">
        <f t="shared" si="128"/>
        <v>18.134597068320673</v>
      </c>
      <c r="BB193" s="91">
        <f t="shared" si="129"/>
        <v>18.934112429078194</v>
      </c>
      <c r="BC193" s="91">
        <f t="shared" si="130"/>
        <v>18.436577307650538</v>
      </c>
      <c r="BD193" s="91">
        <f t="shared" si="131"/>
        <v>19.147256329720843</v>
      </c>
      <c r="BE193" s="91">
        <f t="shared" si="132"/>
        <v>20.76713810799734</v>
      </c>
      <c r="BF193" s="91">
        <f t="shared" si="133"/>
        <v>21.721827872728426</v>
      </c>
      <c r="BG193" s="91">
        <f t="shared" si="94"/>
        <v>3.2129941577963308</v>
      </c>
    </row>
    <row r="194" spans="1:59" x14ac:dyDescent="0.2">
      <c r="A194" s="88" t="s">
        <v>282</v>
      </c>
      <c r="B194" s="85">
        <v>4105064</v>
      </c>
      <c r="C194" s="85">
        <v>4744018</v>
      </c>
      <c r="D194" s="85">
        <v>5197329</v>
      </c>
      <c r="E194" s="85">
        <v>5299442</v>
      </c>
      <c r="F194" s="85">
        <v>6292134</v>
      </c>
      <c r="G194" s="85">
        <v>10760304</v>
      </c>
      <c r="H194" s="85">
        <v>7034570</v>
      </c>
      <c r="I194" s="85">
        <v>7965498</v>
      </c>
      <c r="J194" s="85">
        <v>9975899</v>
      </c>
      <c r="K194" s="85">
        <v>9433820</v>
      </c>
      <c r="L194" s="43">
        <v>9642903.8450000007</v>
      </c>
      <c r="M194" s="91">
        <f t="shared" si="111"/>
        <v>0.56639464000175077</v>
      </c>
      <c r="N194" s="91">
        <f t="shared" si="112"/>
        <v>0.58217763636565389</v>
      </c>
      <c r="O194" s="91">
        <f t="shared" si="113"/>
        <v>0.57678769286180231</v>
      </c>
      <c r="P194" s="91">
        <f t="shared" si="114"/>
        <v>0.51653117818019922</v>
      </c>
      <c r="Q194" s="91">
        <f t="shared" si="115"/>
        <v>0.54800043576428925</v>
      </c>
      <c r="R194" s="91">
        <f t="shared" si="116"/>
        <v>0.83578942003396528</v>
      </c>
      <c r="S194" s="91">
        <f t="shared" si="117"/>
        <v>0.66612536103798647</v>
      </c>
      <c r="T194" s="91">
        <f t="shared" si="118"/>
        <v>0.62303731756454939</v>
      </c>
      <c r="U194" s="91">
        <f t="shared" si="119"/>
        <v>0.67391507543878426</v>
      </c>
      <c r="V194" s="91">
        <f t="shared" si="120"/>
        <v>0.6103233565707894</v>
      </c>
      <c r="W194" s="91">
        <f t="shared" si="120"/>
        <v>0.61075435636688091</v>
      </c>
      <c r="X194" s="42">
        <f t="shared" si="92"/>
        <v>4.4359716365130142E-2</v>
      </c>
      <c r="Y194" s="85">
        <v>331749</v>
      </c>
      <c r="Z194" s="85">
        <v>468959</v>
      </c>
      <c r="AA194" s="85">
        <v>467041</v>
      </c>
      <c r="AB194" s="85">
        <v>582366</v>
      </c>
      <c r="AC194" s="85">
        <v>572580</v>
      </c>
      <c r="AD194" s="85">
        <v>704120</v>
      </c>
      <c r="AE194" s="85">
        <v>484255</v>
      </c>
      <c r="AF194" s="85">
        <v>550278</v>
      </c>
      <c r="AG194" s="85">
        <v>671474</v>
      </c>
      <c r="AH194" s="85">
        <v>723680</v>
      </c>
      <c r="AI194" s="45">
        <v>648816.82299999997</v>
      </c>
      <c r="AJ194" s="91">
        <f t="shared" si="134"/>
        <v>0.34056348803681291</v>
      </c>
      <c r="AK194" s="91">
        <f t="shared" si="134"/>
        <v>0.42351084429301078</v>
      </c>
      <c r="AL194" s="91">
        <f t="shared" si="134"/>
        <v>0.38839950043069477</v>
      </c>
      <c r="AM194" s="91">
        <f t="shared" si="134"/>
        <v>0.43550593761837314</v>
      </c>
      <c r="AN194" s="91">
        <f t="shared" si="134"/>
        <v>0.42126827531092076</v>
      </c>
      <c r="AO194" s="91">
        <f t="shared" si="134"/>
        <v>0.46562606748406443</v>
      </c>
      <c r="AP194" s="91">
        <f t="shared" si="134"/>
        <v>0.37570561518655238</v>
      </c>
      <c r="AQ194" s="91">
        <f t="shared" si="134"/>
        <v>0.33622288835671937</v>
      </c>
      <c r="AR194" s="91">
        <f t="shared" si="134"/>
        <v>0.33901083440809565</v>
      </c>
      <c r="AS194" s="91">
        <f t="shared" si="134"/>
        <v>0.33514379895610452</v>
      </c>
      <c r="AT194" s="91">
        <f t="shared" si="122"/>
        <v>0.28689295851951174</v>
      </c>
      <c r="AU194" s="42">
        <f t="shared" si="93"/>
        <v>-5.3670529517301169E-2</v>
      </c>
      <c r="AV194" s="91">
        <f t="shared" si="123"/>
        <v>8.0814574389096006</v>
      </c>
      <c r="AW194" s="91">
        <f t="shared" si="124"/>
        <v>9.8852702498177702</v>
      </c>
      <c r="AX194" s="91">
        <f t="shared" si="125"/>
        <v>8.9861734748752689</v>
      </c>
      <c r="AY194" s="91">
        <f t="shared" si="126"/>
        <v>10.989194711443204</v>
      </c>
      <c r="AZ194" s="91">
        <f t="shared" si="127"/>
        <v>9.0999333453483349</v>
      </c>
      <c r="BA194" s="91">
        <f t="shared" si="128"/>
        <v>6.5436812937627042</v>
      </c>
      <c r="BB194" s="91">
        <f t="shared" si="129"/>
        <v>6.8839317826107349</v>
      </c>
      <c r="BC194" s="91">
        <f t="shared" si="130"/>
        <v>6.9082686355580032</v>
      </c>
      <c r="BD194" s="91">
        <f t="shared" si="131"/>
        <v>6.7309622922204815</v>
      </c>
      <c r="BE194" s="91">
        <f t="shared" si="132"/>
        <v>7.6711236805451026</v>
      </c>
      <c r="BF194" s="91">
        <f t="shared" si="133"/>
        <v>6.7284381699649716</v>
      </c>
      <c r="BG194" s="91">
        <f t="shared" si="94"/>
        <v>-1.353019268944629</v>
      </c>
    </row>
    <row r="195" spans="1:59" x14ac:dyDescent="0.2">
      <c r="A195" s="88" t="s">
        <v>283</v>
      </c>
      <c r="B195" s="85">
        <v>3930315</v>
      </c>
      <c r="C195" s="85">
        <v>4423922</v>
      </c>
      <c r="D195" s="85">
        <v>5880332</v>
      </c>
      <c r="E195" s="85">
        <v>6660376</v>
      </c>
      <c r="F195" s="85">
        <v>7014514</v>
      </c>
      <c r="G195" s="85">
        <v>8356994</v>
      </c>
      <c r="H195" s="85">
        <v>6018503</v>
      </c>
      <c r="I195" s="85">
        <v>7507983</v>
      </c>
      <c r="J195" s="85">
        <v>8847332</v>
      </c>
      <c r="K195" s="85">
        <v>8906337</v>
      </c>
      <c r="L195" s="43">
        <v>9119452.1879999992</v>
      </c>
      <c r="M195" s="91">
        <f t="shared" si="111"/>
        <v>0.54228371336439118</v>
      </c>
      <c r="N195" s="91">
        <f t="shared" si="112"/>
        <v>0.5428960120779508</v>
      </c>
      <c r="O195" s="91">
        <f t="shared" si="113"/>
        <v>0.65258580465878302</v>
      </c>
      <c r="P195" s="91">
        <f t="shared" si="114"/>
        <v>0.64918001978380413</v>
      </c>
      <c r="Q195" s="91">
        <f t="shared" si="115"/>
        <v>0.61091463224952103</v>
      </c>
      <c r="R195" s="91">
        <f t="shared" si="116"/>
        <v>0.64911615587137006</v>
      </c>
      <c r="S195" s="91">
        <f t="shared" si="117"/>
        <v>0.56991080958512108</v>
      </c>
      <c r="T195" s="91">
        <f t="shared" si="118"/>
        <v>0.58725186907839766</v>
      </c>
      <c r="U195" s="91">
        <f t="shared" si="119"/>
        <v>0.5976754989411952</v>
      </c>
      <c r="V195" s="91">
        <f t="shared" si="120"/>
        <v>0.57619771127609121</v>
      </c>
      <c r="W195" s="91">
        <f t="shared" si="120"/>
        <v>0.57760040347062935</v>
      </c>
      <c r="X195" s="42">
        <f t="shared" si="92"/>
        <v>3.5316690106238169E-2</v>
      </c>
      <c r="Y195" s="85">
        <v>364997</v>
      </c>
      <c r="Z195" s="85">
        <v>455674</v>
      </c>
      <c r="AA195" s="85">
        <v>549106</v>
      </c>
      <c r="AB195" s="85">
        <v>674785</v>
      </c>
      <c r="AC195" s="85">
        <v>783601</v>
      </c>
      <c r="AD195" s="85">
        <v>879760</v>
      </c>
      <c r="AE195" s="85">
        <v>679688</v>
      </c>
      <c r="AF195" s="85">
        <v>725144</v>
      </c>
      <c r="AG195" s="85">
        <v>865654</v>
      </c>
      <c r="AH195" s="85">
        <v>1033108</v>
      </c>
      <c r="AI195" s="45">
        <v>1121744.47</v>
      </c>
      <c r="AJ195" s="91">
        <f t="shared" si="134"/>
        <v>0.37469487908922894</v>
      </c>
      <c r="AK195" s="91">
        <f t="shared" si="134"/>
        <v>0.41151333157562475</v>
      </c>
      <c r="AL195" s="91">
        <f t="shared" si="134"/>
        <v>0.4566461961230322</v>
      </c>
      <c r="AM195" s="91">
        <f t="shared" si="134"/>
        <v>0.50461887217971846</v>
      </c>
      <c r="AN195" s="91">
        <f t="shared" si="134"/>
        <v>0.57652422683627236</v>
      </c>
      <c r="AO195" s="91">
        <f t="shared" si="134"/>
        <v>0.581774682056724</v>
      </c>
      <c r="AP195" s="91">
        <f t="shared" si="134"/>
        <v>0.52733084464779378</v>
      </c>
      <c r="AQ195" s="91">
        <f t="shared" si="134"/>
        <v>0.44306697733608269</v>
      </c>
      <c r="AR195" s="91">
        <f t="shared" si="134"/>
        <v>0.43704757719391318</v>
      </c>
      <c r="AS195" s="91">
        <f t="shared" si="134"/>
        <v>0.47844315146465732</v>
      </c>
      <c r="AT195" s="91">
        <f t="shared" si="122"/>
        <v>0.49601147549344865</v>
      </c>
      <c r="AU195" s="42">
        <f t="shared" si="93"/>
        <v>0.12131659640421971</v>
      </c>
      <c r="AV195" s="91">
        <f t="shared" si="123"/>
        <v>9.2867111160301405</v>
      </c>
      <c r="AW195" s="91">
        <f t="shared" si="124"/>
        <v>10.300226812317215</v>
      </c>
      <c r="AX195" s="91">
        <f t="shared" si="125"/>
        <v>9.3380101667728965</v>
      </c>
      <c r="AY195" s="91">
        <f t="shared" si="126"/>
        <v>10.13133492763772</v>
      </c>
      <c r="AZ195" s="91">
        <f t="shared" si="127"/>
        <v>11.171137444447329</v>
      </c>
      <c r="BA195" s="91">
        <f t="shared" si="128"/>
        <v>10.527230245707967</v>
      </c>
      <c r="BB195" s="91">
        <f t="shared" si="129"/>
        <v>11.293306657818396</v>
      </c>
      <c r="BC195" s="91">
        <f t="shared" si="130"/>
        <v>9.6583063653713648</v>
      </c>
      <c r="BD195" s="91">
        <f t="shared" si="131"/>
        <v>9.7843508076785177</v>
      </c>
      <c r="BE195" s="91">
        <f t="shared" si="132"/>
        <v>11.599695812094241</v>
      </c>
      <c r="BF195" s="91">
        <f t="shared" si="133"/>
        <v>12.300568574459641</v>
      </c>
      <c r="BG195" s="91">
        <f t="shared" si="94"/>
        <v>3.0138574584295004</v>
      </c>
    </row>
    <row r="196" spans="1:59" x14ac:dyDescent="0.2">
      <c r="A196" s="88" t="s">
        <v>284</v>
      </c>
      <c r="B196" s="85">
        <v>17633336</v>
      </c>
      <c r="C196" s="85">
        <v>22187353</v>
      </c>
      <c r="D196" s="85">
        <v>23377062</v>
      </c>
      <c r="E196" s="85">
        <v>27124997</v>
      </c>
      <c r="F196" s="85">
        <v>31622940</v>
      </c>
      <c r="G196" s="85">
        <v>33351324</v>
      </c>
      <c r="H196" s="85">
        <v>24602598</v>
      </c>
      <c r="I196" s="85">
        <v>34134677</v>
      </c>
      <c r="J196" s="85">
        <v>39497885</v>
      </c>
      <c r="K196" s="85">
        <v>35537210</v>
      </c>
      <c r="L196" s="43">
        <v>35422761.303999998</v>
      </c>
      <c r="M196" s="91">
        <f t="shared" si="111"/>
        <v>2.4329528104190121</v>
      </c>
      <c r="N196" s="91">
        <f t="shared" si="112"/>
        <v>2.72279336350545</v>
      </c>
      <c r="O196" s="91">
        <f t="shared" si="113"/>
        <v>2.5943329077045751</v>
      </c>
      <c r="P196" s="91">
        <f t="shared" si="114"/>
        <v>2.6438456461160191</v>
      </c>
      <c r="Q196" s="91">
        <f t="shared" si="115"/>
        <v>2.7541347498556088</v>
      </c>
      <c r="R196" s="91">
        <f t="shared" si="116"/>
        <v>2.5905108018625556</v>
      </c>
      <c r="S196" s="91">
        <f t="shared" si="117"/>
        <v>2.3296966943569322</v>
      </c>
      <c r="T196" s="91">
        <f t="shared" si="118"/>
        <v>2.669911861632797</v>
      </c>
      <c r="U196" s="91">
        <f t="shared" si="119"/>
        <v>2.6682527709480039</v>
      </c>
      <c r="V196" s="91">
        <f t="shared" si="120"/>
        <v>2.2990887350363929</v>
      </c>
      <c r="W196" s="91">
        <f t="shared" si="120"/>
        <v>2.2435778815921785</v>
      </c>
      <c r="X196" s="42">
        <f t="shared" si="92"/>
        <v>-0.1893749288268336</v>
      </c>
      <c r="Y196" s="85">
        <v>1841785</v>
      </c>
      <c r="Z196" s="85">
        <v>2656213</v>
      </c>
      <c r="AA196" s="85">
        <v>3164855</v>
      </c>
      <c r="AB196" s="85">
        <v>3314325</v>
      </c>
      <c r="AC196" s="85">
        <v>3859351</v>
      </c>
      <c r="AD196" s="85">
        <v>4118258</v>
      </c>
      <c r="AE196" s="85">
        <v>3251878</v>
      </c>
      <c r="AF196" s="85">
        <v>3870660</v>
      </c>
      <c r="AG196" s="85">
        <v>4735660</v>
      </c>
      <c r="AH196" s="85">
        <v>5163866</v>
      </c>
      <c r="AI196" s="45">
        <v>5017153.2079999996</v>
      </c>
      <c r="AJ196" s="91">
        <f t="shared" si="134"/>
        <v>1.8907207672483761</v>
      </c>
      <c r="AK196" s="91">
        <f t="shared" si="134"/>
        <v>2.3987918138943298</v>
      </c>
      <c r="AL196" s="91">
        <f t="shared" si="134"/>
        <v>2.6319490171860425</v>
      </c>
      <c r="AM196" s="91">
        <f t="shared" si="134"/>
        <v>2.4785241870181549</v>
      </c>
      <c r="AN196" s="91">
        <f t="shared" si="134"/>
        <v>2.8394672178376426</v>
      </c>
      <c r="AO196" s="91">
        <f t="shared" si="134"/>
        <v>2.7233543677566154</v>
      </c>
      <c r="AP196" s="91">
        <f t="shared" si="134"/>
        <v>2.5229451931350537</v>
      </c>
      <c r="AQ196" s="91">
        <f t="shared" si="134"/>
        <v>2.3649945755542094</v>
      </c>
      <c r="AR196" s="91">
        <f t="shared" si="134"/>
        <v>2.3909191540894246</v>
      </c>
      <c r="AS196" s="91">
        <f t="shared" si="134"/>
        <v>2.3914405103640606</v>
      </c>
      <c r="AT196" s="91">
        <f t="shared" si="122"/>
        <v>2.2184781222739338</v>
      </c>
      <c r="AU196" s="42">
        <f t="shared" si="93"/>
        <v>0.3277573550255577</v>
      </c>
      <c r="AV196" s="91">
        <f t="shared" si="123"/>
        <v>10.444903902471999</v>
      </c>
      <c r="AW196" s="91">
        <f t="shared" si="124"/>
        <v>11.971743542368483</v>
      </c>
      <c r="AX196" s="91">
        <f t="shared" si="125"/>
        <v>13.538292365396472</v>
      </c>
      <c r="AY196" s="91">
        <f t="shared" si="126"/>
        <v>12.218711028797532</v>
      </c>
      <c r="AZ196" s="91">
        <f t="shared" si="127"/>
        <v>12.204276389228832</v>
      </c>
      <c r="BA196" s="91">
        <f t="shared" si="128"/>
        <v>12.348109478352344</v>
      </c>
      <c r="BB196" s="91">
        <f t="shared" si="129"/>
        <v>13.217620350501194</v>
      </c>
      <c r="BC196" s="91">
        <f t="shared" si="130"/>
        <v>11.339377841483604</v>
      </c>
      <c r="BD196" s="91">
        <f t="shared" si="131"/>
        <v>11.989654635938102</v>
      </c>
      <c r="BE196" s="91">
        <f t="shared" si="132"/>
        <v>14.530870600139966</v>
      </c>
      <c r="BF196" s="91">
        <f t="shared" si="133"/>
        <v>14.163642311627056</v>
      </c>
      <c r="BG196" s="91">
        <f t="shared" si="94"/>
        <v>3.7187384091550566</v>
      </c>
    </row>
    <row r="197" spans="1:59" x14ac:dyDescent="0.2">
      <c r="A197" s="88" t="s">
        <v>285</v>
      </c>
      <c r="B197" s="85">
        <v>14443025</v>
      </c>
      <c r="C197" s="85">
        <v>15609108</v>
      </c>
      <c r="D197" s="85">
        <v>16721139</v>
      </c>
      <c r="E197" s="85">
        <v>18518081</v>
      </c>
      <c r="F197" s="85">
        <v>20421169</v>
      </c>
      <c r="G197" s="85">
        <v>23176664</v>
      </c>
      <c r="H197" s="85">
        <v>20785260</v>
      </c>
      <c r="I197" s="85">
        <v>25563548</v>
      </c>
      <c r="J197" s="85">
        <v>28795763</v>
      </c>
      <c r="K197" s="85">
        <v>29497159</v>
      </c>
      <c r="L197" s="43">
        <v>30378191.618999999</v>
      </c>
      <c r="M197" s="91">
        <f t="shared" si="111"/>
        <v>1.9927708667663369</v>
      </c>
      <c r="N197" s="91">
        <f t="shared" si="112"/>
        <v>1.9155225804826665</v>
      </c>
      <c r="O197" s="91">
        <f t="shared" si="113"/>
        <v>1.8556737866376178</v>
      </c>
      <c r="P197" s="91">
        <f t="shared" si="114"/>
        <v>1.8049383683350739</v>
      </c>
      <c r="Q197" s="91">
        <f t="shared" si="115"/>
        <v>1.7785396037045926</v>
      </c>
      <c r="R197" s="91">
        <f t="shared" si="116"/>
        <v>1.8002103437674326</v>
      </c>
      <c r="S197" s="91">
        <f t="shared" si="117"/>
        <v>1.9682210599607963</v>
      </c>
      <c r="T197" s="91">
        <f t="shared" si="118"/>
        <v>1.999503907144613</v>
      </c>
      <c r="U197" s="91">
        <f t="shared" si="119"/>
        <v>1.945278194422613</v>
      </c>
      <c r="V197" s="91">
        <f t="shared" si="120"/>
        <v>1.9083261171171668</v>
      </c>
      <c r="W197" s="91">
        <f t="shared" si="120"/>
        <v>1.924069053065635</v>
      </c>
      <c r="X197" s="42">
        <f t="shared" ref="X197:X260" si="135">W197-M197</f>
        <v>-6.870181370070183E-2</v>
      </c>
      <c r="Y197" s="85">
        <v>1354712</v>
      </c>
      <c r="Z197" s="85">
        <v>1481658</v>
      </c>
      <c r="AA197" s="85">
        <v>1663802</v>
      </c>
      <c r="AB197" s="85">
        <v>2003556</v>
      </c>
      <c r="AC197" s="85">
        <v>1953038</v>
      </c>
      <c r="AD197" s="85">
        <v>2384591</v>
      </c>
      <c r="AE197" s="85">
        <v>2337720</v>
      </c>
      <c r="AF197" s="85">
        <v>2607346</v>
      </c>
      <c r="AG197" s="85">
        <v>3179002</v>
      </c>
      <c r="AH197" s="85">
        <v>3525974</v>
      </c>
      <c r="AI197" s="45">
        <v>3850655.523</v>
      </c>
      <c r="AJ197" s="91">
        <f t="shared" si="134"/>
        <v>1.3907063593419331</v>
      </c>
      <c r="AK197" s="91">
        <f t="shared" si="134"/>
        <v>1.338066292647105</v>
      </c>
      <c r="AL197" s="91">
        <f t="shared" si="134"/>
        <v>1.3836469723548699</v>
      </c>
      <c r="AM197" s="91">
        <f t="shared" si="134"/>
        <v>1.498302672805276</v>
      </c>
      <c r="AN197" s="91">
        <f t="shared" si="134"/>
        <v>1.4369222639224042</v>
      </c>
      <c r="AO197" s="91">
        <f t="shared" si="134"/>
        <v>1.5769012808724261</v>
      </c>
      <c r="AP197" s="91">
        <f t="shared" si="134"/>
        <v>1.8137025549223182</v>
      </c>
      <c r="AQ197" s="91">
        <f t="shared" si="134"/>
        <v>1.5931027645396307</v>
      </c>
      <c r="AR197" s="91">
        <f t="shared" si="134"/>
        <v>1.6050005221423389</v>
      </c>
      <c r="AS197" s="91">
        <f t="shared" si="134"/>
        <v>1.6329155446888839</v>
      </c>
      <c r="AT197" s="91">
        <f t="shared" si="122"/>
        <v>1.7026777297865594</v>
      </c>
      <c r="AU197" s="42">
        <f t="shared" ref="AU197:AU260" si="136">AT197-AJ197</f>
        <v>0.31197137044462631</v>
      </c>
      <c r="AV197" s="91">
        <f t="shared" si="123"/>
        <v>9.3796971202362389</v>
      </c>
      <c r="AW197" s="91">
        <f t="shared" si="124"/>
        <v>9.492265669505267</v>
      </c>
      <c r="AX197" s="91">
        <f t="shared" si="125"/>
        <v>9.9502910656983357</v>
      </c>
      <c r="AY197" s="91">
        <f t="shared" si="126"/>
        <v>10.819458020515192</v>
      </c>
      <c r="AZ197" s="91">
        <f t="shared" si="127"/>
        <v>9.5637913774671759</v>
      </c>
      <c r="BA197" s="91">
        <f t="shared" si="128"/>
        <v>10.288758554725563</v>
      </c>
      <c r="BB197" s="91">
        <f t="shared" si="129"/>
        <v>11.247008697509678</v>
      </c>
      <c r="BC197" s="91">
        <f t="shared" si="130"/>
        <v>10.199468399300441</v>
      </c>
      <c r="BD197" s="91">
        <f t="shared" si="131"/>
        <v>11.039825546556971</v>
      </c>
      <c r="BE197" s="91">
        <f t="shared" si="132"/>
        <v>11.953605430272116</v>
      </c>
      <c r="BF197" s="91">
        <f t="shared" si="133"/>
        <v>12.675723332364566</v>
      </c>
      <c r="BG197" s="91">
        <f t="shared" ref="BG197:BG260" si="137">BF197-AV197</f>
        <v>3.2960262121283268</v>
      </c>
    </row>
    <row r="198" spans="1:59" x14ac:dyDescent="0.2">
      <c r="A198" s="88" t="s">
        <v>286</v>
      </c>
      <c r="B198" s="85">
        <v>2788335</v>
      </c>
      <c r="C198" s="85">
        <v>3264766</v>
      </c>
      <c r="D198" s="85">
        <v>3232897</v>
      </c>
      <c r="E198" s="85">
        <v>3131450</v>
      </c>
      <c r="F198" s="85">
        <v>2857846</v>
      </c>
      <c r="G198" s="85">
        <v>2777619</v>
      </c>
      <c r="H198" s="85">
        <v>2115630</v>
      </c>
      <c r="I198" s="85">
        <v>2454301</v>
      </c>
      <c r="J198" s="85">
        <v>3225216</v>
      </c>
      <c r="K198" s="85">
        <v>2562559</v>
      </c>
      <c r="L198" s="43">
        <v>2499085.8990000002</v>
      </c>
      <c r="M198" s="91">
        <f t="shared" si="111"/>
        <v>0.38471945833957316</v>
      </c>
      <c r="N198" s="91">
        <f t="shared" si="112"/>
        <v>0.40064640420144915</v>
      </c>
      <c r="O198" s="91">
        <f t="shared" si="113"/>
        <v>0.35877951961283233</v>
      </c>
      <c r="P198" s="91">
        <f t="shared" si="114"/>
        <v>0.30521922079954544</v>
      </c>
      <c r="Q198" s="91">
        <f t="shared" si="115"/>
        <v>0.24889820422566189</v>
      </c>
      <c r="R198" s="91">
        <f t="shared" si="116"/>
        <v>0.21574711765441965</v>
      </c>
      <c r="S198" s="91">
        <f t="shared" si="117"/>
        <v>0.20033559941443407</v>
      </c>
      <c r="T198" s="91">
        <f t="shared" si="118"/>
        <v>0.19196804914595308</v>
      </c>
      <c r="U198" s="91">
        <f t="shared" si="119"/>
        <v>0.21787727441370183</v>
      </c>
      <c r="V198" s="91">
        <f t="shared" si="120"/>
        <v>0.16578539873462556</v>
      </c>
      <c r="W198" s="91">
        <f t="shared" si="120"/>
        <v>0.15828505855533531</v>
      </c>
      <c r="X198" s="42">
        <f t="shared" si="135"/>
        <v>-0.22643439978423785</v>
      </c>
      <c r="Y198" s="85">
        <v>850731</v>
      </c>
      <c r="Z198" s="85">
        <v>1054475</v>
      </c>
      <c r="AA198" s="85">
        <v>1095541</v>
      </c>
      <c r="AB198" s="85">
        <v>1004999</v>
      </c>
      <c r="AC198" s="85">
        <v>761589</v>
      </c>
      <c r="AD198" s="85">
        <v>709954</v>
      </c>
      <c r="AE198" s="85">
        <v>608787</v>
      </c>
      <c r="AF198" s="85">
        <v>619065</v>
      </c>
      <c r="AG198" s="85">
        <v>717501</v>
      </c>
      <c r="AH198" s="85">
        <v>636773</v>
      </c>
      <c r="AI198" s="45">
        <v>667410.23800000001</v>
      </c>
      <c r="AJ198" s="91">
        <f t="shared" si="134"/>
        <v>0.8733347101002441</v>
      </c>
      <c r="AK198" s="91">
        <f t="shared" si="134"/>
        <v>0.95228281691122785</v>
      </c>
      <c r="AL198" s="91">
        <f t="shared" si="134"/>
        <v>0.91107114172276904</v>
      </c>
      <c r="AM198" s="91">
        <f t="shared" si="134"/>
        <v>0.75156007012862602</v>
      </c>
      <c r="AN198" s="91">
        <f t="shared" si="134"/>
        <v>0.56032918461310011</v>
      </c>
      <c r="AO198" s="91">
        <f t="shared" si="134"/>
        <v>0.4694840213523</v>
      </c>
      <c r="AP198" s="91">
        <f t="shared" si="134"/>
        <v>0.4723228347721255</v>
      </c>
      <c r="AQ198" s="91">
        <f t="shared" si="134"/>
        <v>0.37825212416369997</v>
      </c>
      <c r="AR198" s="91">
        <f t="shared" si="134"/>
        <v>0.3622487433595985</v>
      </c>
      <c r="AS198" s="91">
        <f t="shared" si="134"/>
        <v>0.29489625565536637</v>
      </c>
      <c r="AT198" s="91">
        <f t="shared" si="122"/>
        <v>0.29511456999633234</v>
      </c>
      <c r="AU198" s="42">
        <f t="shared" si="136"/>
        <v>-0.57822014010391176</v>
      </c>
      <c r="AV198" s="91">
        <f t="shared" si="123"/>
        <v>30.510358332122934</v>
      </c>
      <c r="AW198" s="91">
        <f t="shared" si="124"/>
        <v>32.298639473701947</v>
      </c>
      <c r="AX198" s="91">
        <f t="shared" si="125"/>
        <v>33.887284376829825</v>
      </c>
      <c r="AY198" s="91">
        <f t="shared" si="126"/>
        <v>32.093726548404092</v>
      </c>
      <c r="AZ198" s="91">
        <f t="shared" si="127"/>
        <v>26.649056667154213</v>
      </c>
      <c r="BA198" s="91">
        <f t="shared" si="128"/>
        <v>25.559804998453711</v>
      </c>
      <c r="BB198" s="91">
        <f t="shared" si="129"/>
        <v>28.775683838856509</v>
      </c>
      <c r="BC198" s="91">
        <f t="shared" si="130"/>
        <v>25.223678758228925</v>
      </c>
      <c r="BD198" s="91">
        <f t="shared" si="131"/>
        <v>22.246603018216454</v>
      </c>
      <c r="BE198" s="91">
        <f t="shared" si="132"/>
        <v>24.84910591326873</v>
      </c>
      <c r="BF198" s="91">
        <f t="shared" si="133"/>
        <v>26.70617437628141</v>
      </c>
      <c r="BG198" s="91">
        <f t="shared" si="137"/>
        <v>-3.8041839558415234</v>
      </c>
    </row>
    <row r="199" spans="1:59" x14ac:dyDescent="0.2">
      <c r="A199" s="88" t="s">
        <v>287</v>
      </c>
      <c r="B199" s="85">
        <v>5048515</v>
      </c>
      <c r="C199" s="85">
        <v>5550833</v>
      </c>
      <c r="D199" s="85">
        <v>5686350</v>
      </c>
      <c r="E199" s="85">
        <v>5772104</v>
      </c>
      <c r="F199" s="85">
        <v>5872791</v>
      </c>
      <c r="G199" s="85">
        <v>6046710</v>
      </c>
      <c r="H199" s="85">
        <v>4743467</v>
      </c>
      <c r="I199" s="85">
        <v>6016010</v>
      </c>
      <c r="J199" s="85">
        <v>6791054</v>
      </c>
      <c r="K199" s="85">
        <v>6948709</v>
      </c>
      <c r="L199" s="43">
        <v>7252907.7539999997</v>
      </c>
      <c r="M199" s="91">
        <f t="shared" si="111"/>
        <v>0.69656693195731867</v>
      </c>
      <c r="N199" s="91">
        <f t="shared" si="112"/>
        <v>0.68118856964717911</v>
      </c>
      <c r="O199" s="91">
        <f t="shared" si="113"/>
        <v>0.63105812568431008</v>
      </c>
      <c r="P199" s="91">
        <f t="shared" si="114"/>
        <v>0.56260105869611188</v>
      </c>
      <c r="Q199" s="91">
        <f t="shared" si="115"/>
        <v>0.51147862190356974</v>
      </c>
      <c r="R199" s="91">
        <f t="shared" si="116"/>
        <v>0.46966853761878635</v>
      </c>
      <c r="S199" s="91">
        <f t="shared" si="117"/>
        <v>0.44917367627968374</v>
      </c>
      <c r="T199" s="91">
        <f t="shared" si="118"/>
        <v>0.47055422433619398</v>
      </c>
      <c r="U199" s="91">
        <f t="shared" si="119"/>
        <v>0.45876503648632139</v>
      </c>
      <c r="V199" s="91">
        <f t="shared" si="120"/>
        <v>0.44954847566666029</v>
      </c>
      <c r="W199" s="91">
        <f t="shared" si="120"/>
        <v>0.4593787388411556</v>
      </c>
      <c r="X199" s="42">
        <f t="shared" si="135"/>
        <v>-0.23718819311616307</v>
      </c>
      <c r="Y199" s="85">
        <v>1582921</v>
      </c>
      <c r="Z199" s="85">
        <v>1741268</v>
      </c>
      <c r="AA199" s="85">
        <v>1758124</v>
      </c>
      <c r="AB199" s="85">
        <v>1664419</v>
      </c>
      <c r="AC199" s="85">
        <v>1595311</v>
      </c>
      <c r="AD199" s="85">
        <v>1494916</v>
      </c>
      <c r="AE199" s="85">
        <v>1141962</v>
      </c>
      <c r="AF199" s="85">
        <v>1486667</v>
      </c>
      <c r="AG199" s="85">
        <v>1581786</v>
      </c>
      <c r="AH199" s="85">
        <v>1776133</v>
      </c>
      <c r="AI199" s="45">
        <v>1882739.956</v>
      </c>
      <c r="AJ199" s="91">
        <f t="shared" si="134"/>
        <v>1.6249788154499938</v>
      </c>
      <c r="AK199" s="91">
        <f t="shared" si="134"/>
        <v>1.5725167462835821</v>
      </c>
      <c r="AL199" s="91">
        <f t="shared" si="134"/>
        <v>1.4620868045743622</v>
      </c>
      <c r="AM199" s="91">
        <f t="shared" si="134"/>
        <v>1.2446886617433626</v>
      </c>
      <c r="AN199" s="91">
        <f t="shared" si="134"/>
        <v>1.1737292842127569</v>
      </c>
      <c r="AO199" s="91">
        <f t="shared" si="134"/>
        <v>0.98856992884594619</v>
      </c>
      <c r="AP199" s="91">
        <f t="shared" si="134"/>
        <v>0.88598266559904526</v>
      </c>
      <c r="AQ199" s="91">
        <f t="shared" si="134"/>
        <v>0.90836172400971682</v>
      </c>
      <c r="AR199" s="91">
        <f t="shared" si="134"/>
        <v>0.79860514586572828</v>
      </c>
      <c r="AS199" s="91">
        <f t="shared" si="134"/>
        <v>0.82254582283786037</v>
      </c>
      <c r="AT199" s="91">
        <f t="shared" si="122"/>
        <v>0.83250744578756919</v>
      </c>
      <c r="AU199" s="42">
        <f t="shared" si="136"/>
        <v>-0.7924713696624246</v>
      </c>
      <c r="AV199" s="91">
        <f t="shared" si="123"/>
        <v>31.354190291600599</v>
      </c>
      <c r="AW199" s="91">
        <f t="shared" si="124"/>
        <v>31.369489948625727</v>
      </c>
      <c r="AX199" s="91">
        <f t="shared" si="125"/>
        <v>30.918321946415539</v>
      </c>
      <c r="AY199" s="91">
        <f t="shared" si="126"/>
        <v>28.835568451296094</v>
      </c>
      <c r="AZ199" s="91">
        <f t="shared" si="127"/>
        <v>27.164443618034422</v>
      </c>
      <c r="BA199" s="91">
        <f t="shared" si="128"/>
        <v>24.72279967122617</v>
      </c>
      <c r="BB199" s="91">
        <f t="shared" si="129"/>
        <v>24.074416455305791</v>
      </c>
      <c r="BC199" s="91">
        <f t="shared" si="130"/>
        <v>24.711843896536077</v>
      </c>
      <c r="BD199" s="91">
        <f t="shared" si="131"/>
        <v>23.292201770152321</v>
      </c>
      <c r="BE199" s="91">
        <f t="shared" si="132"/>
        <v>25.56061852640541</v>
      </c>
      <c r="BF199" s="91">
        <f t="shared" si="133"/>
        <v>25.958415849997035</v>
      </c>
      <c r="BG199" s="91">
        <f t="shared" si="137"/>
        <v>-5.3957744416035638</v>
      </c>
    </row>
    <row r="200" spans="1:59" x14ac:dyDescent="0.2">
      <c r="A200" s="88" t="s">
        <v>288</v>
      </c>
      <c r="B200" s="85">
        <v>447027</v>
      </c>
      <c r="C200" s="85">
        <v>493439</v>
      </c>
      <c r="D200" s="85">
        <v>483543</v>
      </c>
      <c r="E200" s="85">
        <v>552491</v>
      </c>
      <c r="F200" s="85">
        <v>606774</v>
      </c>
      <c r="G200" s="85">
        <v>617950</v>
      </c>
      <c r="H200" s="85">
        <v>488015</v>
      </c>
      <c r="I200" s="85">
        <v>627345</v>
      </c>
      <c r="J200" s="85">
        <v>659958</v>
      </c>
      <c r="K200" s="85">
        <v>630110</v>
      </c>
      <c r="L200" s="43">
        <v>657989.59699999995</v>
      </c>
      <c r="M200" s="91">
        <f t="shared" si="111"/>
        <v>6.1678379858648394E-2</v>
      </c>
      <c r="N200" s="91">
        <f t="shared" si="112"/>
        <v>6.0553975703851008E-2</v>
      </c>
      <c r="O200" s="91">
        <f t="shared" si="113"/>
        <v>5.3662496903596917E-2</v>
      </c>
      <c r="P200" s="91">
        <f t="shared" si="114"/>
        <v>5.3850731296607536E-2</v>
      </c>
      <c r="Q200" s="91">
        <f t="shared" si="115"/>
        <v>5.2845730305559425E-2</v>
      </c>
      <c r="R200" s="91">
        <f t="shared" si="116"/>
        <v>4.7998278869257671E-2</v>
      </c>
      <c r="S200" s="91">
        <f t="shared" si="117"/>
        <v>4.6211661560970035E-2</v>
      </c>
      <c r="T200" s="91">
        <f t="shared" si="118"/>
        <v>4.9069040753953144E-2</v>
      </c>
      <c r="U200" s="91">
        <f t="shared" si="119"/>
        <v>4.4583014057823674E-2</v>
      </c>
      <c r="V200" s="91">
        <f t="shared" si="120"/>
        <v>4.076512486021782E-2</v>
      </c>
      <c r="W200" s="91">
        <f t="shared" si="120"/>
        <v>4.167520689529787E-2</v>
      </c>
      <c r="X200" s="42">
        <f t="shared" si="135"/>
        <v>-2.0003172963350524E-2</v>
      </c>
      <c r="Y200" s="85">
        <v>39182</v>
      </c>
      <c r="Z200" s="85">
        <v>58419</v>
      </c>
      <c r="AA200" s="85">
        <v>63394</v>
      </c>
      <c r="AB200" s="85">
        <v>82083</v>
      </c>
      <c r="AC200" s="85">
        <v>85409</v>
      </c>
      <c r="AD200" s="85">
        <v>109237</v>
      </c>
      <c r="AE200" s="85">
        <v>116506</v>
      </c>
      <c r="AF200" s="85">
        <v>132516</v>
      </c>
      <c r="AG200" s="85">
        <v>136718</v>
      </c>
      <c r="AH200" s="85">
        <v>136796</v>
      </c>
      <c r="AI200" s="45">
        <v>145556.48699999999</v>
      </c>
      <c r="AJ200" s="91">
        <f t="shared" si="134"/>
        <v>4.0223055949704156E-2</v>
      </c>
      <c r="AK200" s="91">
        <f t="shared" si="134"/>
        <v>5.2757447906434031E-2</v>
      </c>
      <c r="AL200" s="91">
        <f t="shared" si="134"/>
        <v>5.271956408602984E-2</v>
      </c>
      <c r="AM200" s="91">
        <f t="shared" si="134"/>
        <v>6.138344937295262E-2</v>
      </c>
      <c r="AN200" s="91">
        <f t="shared" si="134"/>
        <v>6.2838559024119667E-2</v>
      </c>
      <c r="AO200" s="91">
        <f t="shared" si="134"/>
        <v>7.223711119376916E-2</v>
      </c>
      <c r="AP200" s="91">
        <f t="shared" si="134"/>
        <v>9.0390307591918448E-2</v>
      </c>
      <c r="AQ200" s="91">
        <f t="shared" si="134"/>
        <v>8.0968005759777834E-2</v>
      </c>
      <c r="AR200" s="91">
        <f t="shared" si="134"/>
        <v>6.9025581420287335E-2</v>
      </c>
      <c r="AS200" s="91">
        <f t="shared" si="134"/>
        <v>6.3351662505526291E-2</v>
      </c>
      <c r="AT200" s="91">
        <f t="shared" si="122"/>
        <v>6.4361973529063143E-2</v>
      </c>
      <c r="AU200" s="42">
        <f t="shared" si="136"/>
        <v>2.4138917579358987E-2</v>
      </c>
      <c r="AV200" s="91">
        <f t="shared" si="123"/>
        <v>8.7650186677762196</v>
      </c>
      <c r="AW200" s="91">
        <f t="shared" si="124"/>
        <v>11.839153370528068</v>
      </c>
      <c r="AX200" s="91">
        <f t="shared" si="125"/>
        <v>13.110312836707386</v>
      </c>
      <c r="AY200" s="91">
        <f t="shared" si="126"/>
        <v>14.856893596456775</v>
      </c>
      <c r="AZ200" s="91">
        <f t="shared" si="127"/>
        <v>14.075916238995079</v>
      </c>
      <c r="BA200" s="91">
        <f t="shared" si="128"/>
        <v>17.677320171534912</v>
      </c>
      <c r="BB200" s="91">
        <f t="shared" si="129"/>
        <v>23.873446512914562</v>
      </c>
      <c r="BC200" s="91">
        <f t="shared" si="130"/>
        <v>21.123305358295674</v>
      </c>
      <c r="BD200" s="91">
        <f t="shared" si="131"/>
        <v>20.716166786371254</v>
      </c>
      <c r="BE200" s="91">
        <f t="shared" si="132"/>
        <v>21.709860183142627</v>
      </c>
      <c r="BF200" s="91">
        <f t="shared" si="133"/>
        <v>22.121396396484368</v>
      </c>
      <c r="BG200" s="91">
        <f t="shared" si="137"/>
        <v>13.356377728708148</v>
      </c>
    </row>
    <row r="201" spans="1:59" x14ac:dyDescent="0.2">
      <c r="A201" s="88" t="s">
        <v>289</v>
      </c>
      <c r="B201" s="85">
        <v>2196564</v>
      </c>
      <c r="C201" s="85">
        <v>2321442</v>
      </c>
      <c r="D201" s="85">
        <v>2377417</v>
      </c>
      <c r="E201" s="85">
        <v>2539263</v>
      </c>
      <c r="F201" s="85">
        <v>2467721</v>
      </c>
      <c r="G201" s="85">
        <v>2440976</v>
      </c>
      <c r="H201" s="85">
        <v>2072266</v>
      </c>
      <c r="I201" s="85">
        <v>2539785</v>
      </c>
      <c r="J201" s="85">
        <v>2660607</v>
      </c>
      <c r="K201" s="85">
        <v>2757785</v>
      </c>
      <c r="L201" s="43">
        <v>3114496.531</v>
      </c>
      <c r="M201" s="91">
        <f t="shared" si="111"/>
        <v>0.30307008027665477</v>
      </c>
      <c r="N201" s="91">
        <f t="shared" si="112"/>
        <v>0.28488332390812093</v>
      </c>
      <c r="O201" s="91">
        <f t="shared" si="113"/>
        <v>0.2638403045873039</v>
      </c>
      <c r="P201" s="91">
        <f t="shared" si="114"/>
        <v>0.24749936108356074</v>
      </c>
      <c r="Q201" s="91">
        <f t="shared" si="115"/>
        <v>0.21492107182470807</v>
      </c>
      <c r="R201" s="91">
        <f t="shared" si="116"/>
        <v>0.1895989105286271</v>
      </c>
      <c r="S201" s="91">
        <f t="shared" si="117"/>
        <v>0.19622932708278462</v>
      </c>
      <c r="T201" s="91">
        <f t="shared" si="118"/>
        <v>0.19865435075003207</v>
      </c>
      <c r="U201" s="91">
        <f t="shared" si="119"/>
        <v>0.17973549723367863</v>
      </c>
      <c r="V201" s="91">
        <f t="shared" si="120"/>
        <v>0.17841559388461667</v>
      </c>
      <c r="W201" s="91">
        <f t="shared" si="120"/>
        <v>0.19726343379272682</v>
      </c>
      <c r="X201" s="42">
        <f t="shared" si="135"/>
        <v>-0.10580664648392796</v>
      </c>
      <c r="Y201" s="85">
        <v>663154</v>
      </c>
      <c r="Z201" s="85">
        <v>658302</v>
      </c>
      <c r="AA201" s="85">
        <v>736227</v>
      </c>
      <c r="AB201" s="85">
        <v>838714</v>
      </c>
      <c r="AC201" s="85">
        <v>763950</v>
      </c>
      <c r="AD201" s="85">
        <v>673342</v>
      </c>
      <c r="AE201" s="85">
        <v>609031</v>
      </c>
      <c r="AF201" s="85">
        <v>786349</v>
      </c>
      <c r="AG201" s="85">
        <v>924245</v>
      </c>
      <c r="AH201" s="85">
        <v>980993</v>
      </c>
      <c r="AI201" s="45">
        <v>1183782.706</v>
      </c>
      <c r="AJ201" s="91">
        <f t="shared" si="134"/>
        <v>0.6807738360795802</v>
      </c>
      <c r="AK201" s="91">
        <f t="shared" si="134"/>
        <v>0.59450407353260648</v>
      </c>
      <c r="AL201" s="91">
        <f t="shared" si="134"/>
        <v>0.61225930700642794</v>
      </c>
      <c r="AM201" s="91">
        <f t="shared" si="134"/>
        <v>0.62720853718049518</v>
      </c>
      <c r="AN201" s="91">
        <f t="shared" si="134"/>
        <v>0.56206625960351031</v>
      </c>
      <c r="AO201" s="91">
        <f t="shared" si="134"/>
        <v>0.44527294712812432</v>
      </c>
      <c r="AP201" s="91">
        <f t="shared" si="134"/>
        <v>0.4725121403448207</v>
      </c>
      <c r="AQ201" s="91">
        <f t="shared" si="134"/>
        <v>0.48046356938932311</v>
      </c>
      <c r="AR201" s="91">
        <f t="shared" si="134"/>
        <v>0.46662874310473729</v>
      </c>
      <c r="AS201" s="91">
        <f t="shared" si="134"/>
        <v>0.45430814831050437</v>
      </c>
      <c r="AT201" s="91">
        <f t="shared" si="122"/>
        <v>0.52344346004815812</v>
      </c>
      <c r="AU201" s="42">
        <f t="shared" si="136"/>
        <v>-0.15733037603142208</v>
      </c>
      <c r="AV201" s="91">
        <f t="shared" si="123"/>
        <v>30.190515732753521</v>
      </c>
      <c r="AW201" s="91">
        <f t="shared" si="124"/>
        <v>28.35746057838189</v>
      </c>
      <c r="AX201" s="91">
        <f t="shared" si="125"/>
        <v>30.967516426440966</v>
      </c>
      <c r="AY201" s="91">
        <f t="shared" si="126"/>
        <v>33.029820069839161</v>
      </c>
      <c r="AZ201" s="91">
        <f t="shared" si="127"/>
        <v>30.95771361511289</v>
      </c>
      <c r="BA201" s="91">
        <f t="shared" si="128"/>
        <v>27.584949626706695</v>
      </c>
      <c r="BB201" s="91">
        <f t="shared" si="129"/>
        <v>29.389615039768064</v>
      </c>
      <c r="BC201" s="91">
        <f t="shared" si="130"/>
        <v>30.961242782361499</v>
      </c>
      <c r="BD201" s="91">
        <f t="shared" si="131"/>
        <v>34.738125548042234</v>
      </c>
      <c r="BE201" s="91">
        <f t="shared" si="132"/>
        <v>35.571772273763187</v>
      </c>
      <c r="BF201" s="91">
        <f t="shared" si="133"/>
        <v>38.008798347253645</v>
      </c>
      <c r="BG201" s="91">
        <f t="shared" si="137"/>
        <v>7.8182826145001236</v>
      </c>
    </row>
    <row r="202" spans="1:59" x14ac:dyDescent="0.2">
      <c r="A202" s="88" t="s">
        <v>290</v>
      </c>
      <c r="B202" s="85">
        <v>866753</v>
      </c>
      <c r="C202" s="85">
        <v>1193579</v>
      </c>
      <c r="D202" s="85">
        <v>1095540</v>
      </c>
      <c r="E202" s="85">
        <v>1051872</v>
      </c>
      <c r="F202" s="85">
        <v>1150922</v>
      </c>
      <c r="G202" s="85">
        <v>935118</v>
      </c>
      <c r="H202" s="85">
        <v>568783</v>
      </c>
      <c r="I202" s="85">
        <v>875211</v>
      </c>
      <c r="J202" s="85">
        <v>1044357</v>
      </c>
      <c r="K202" s="85">
        <v>1015085</v>
      </c>
      <c r="L202" s="43">
        <v>1273535.7039999999</v>
      </c>
      <c r="M202" s="91">
        <f t="shared" si="111"/>
        <v>0.11958991465308152</v>
      </c>
      <c r="N202" s="91">
        <f t="shared" si="112"/>
        <v>0.14647393855497193</v>
      </c>
      <c r="O202" s="91">
        <f t="shared" si="113"/>
        <v>0.12158052511931011</v>
      </c>
      <c r="P202" s="91">
        <f t="shared" si="114"/>
        <v>0.10252488534731817</v>
      </c>
      <c r="Q202" s="91">
        <f t="shared" si="115"/>
        <v>0.10023717828175739</v>
      </c>
      <c r="R202" s="91">
        <f t="shared" si="116"/>
        <v>7.2633796487842864E-2</v>
      </c>
      <c r="S202" s="91">
        <f t="shared" si="117"/>
        <v>5.3859835246115831E-2</v>
      </c>
      <c r="T202" s="91">
        <f t="shared" si="118"/>
        <v>6.845637444676865E-2</v>
      </c>
      <c r="U202" s="91">
        <f t="shared" si="119"/>
        <v>7.0550827192619167E-2</v>
      </c>
      <c r="V202" s="91">
        <f t="shared" si="120"/>
        <v>6.5671179268277299E-2</v>
      </c>
      <c r="W202" s="91">
        <f t="shared" si="120"/>
        <v>8.0662162737428239E-2</v>
      </c>
      <c r="X202" s="42">
        <f t="shared" si="135"/>
        <v>-3.8927751915653286E-2</v>
      </c>
      <c r="Y202" s="85">
        <v>245339</v>
      </c>
      <c r="Z202" s="85">
        <v>533216</v>
      </c>
      <c r="AA202" s="85">
        <v>426545</v>
      </c>
      <c r="AB202" s="85">
        <v>310879</v>
      </c>
      <c r="AC202" s="85">
        <v>302302</v>
      </c>
      <c r="AD202" s="85">
        <v>212291</v>
      </c>
      <c r="AE202" s="85">
        <v>106734</v>
      </c>
      <c r="AF202" s="85">
        <v>155911</v>
      </c>
      <c r="AG202" s="85">
        <v>194496</v>
      </c>
      <c r="AH202" s="85">
        <v>187783</v>
      </c>
      <c r="AI202" s="45">
        <v>274997.87</v>
      </c>
      <c r="AJ202" s="91">
        <f t="shared" si="134"/>
        <v>0.25185759592783596</v>
      </c>
      <c r="AK202" s="91">
        <f t="shared" si="134"/>
        <v>0.48154051495022387</v>
      </c>
      <c r="AL202" s="91">
        <f t="shared" si="134"/>
        <v>0.35472231540959076</v>
      </c>
      <c r="AM202" s="91">
        <f t="shared" si="134"/>
        <v>0.23248206519759432</v>
      </c>
      <c r="AN202" s="91">
        <f t="shared" si="134"/>
        <v>0.22241475804785701</v>
      </c>
      <c r="AO202" s="91">
        <f t="shared" si="134"/>
        <v>0.1403854790266709</v>
      </c>
      <c r="AP202" s="91">
        <f t="shared" si="134"/>
        <v>8.2808774573977506E-2</v>
      </c>
      <c r="AQ202" s="91">
        <f t="shared" si="134"/>
        <v>9.5262479595012842E-2</v>
      </c>
      <c r="AR202" s="91">
        <f t="shared" si="134"/>
        <v>9.8196283473428569E-2</v>
      </c>
      <c r="AS202" s="91">
        <f t="shared" si="134"/>
        <v>8.6964277027656106E-2</v>
      </c>
      <c r="AT202" s="91">
        <f t="shared" si="122"/>
        <v>0.12159819183798211</v>
      </c>
      <c r="AU202" s="42">
        <f t="shared" si="136"/>
        <v>-0.13025940408985387</v>
      </c>
      <c r="AV202" s="91">
        <f t="shared" si="123"/>
        <v>28.305526487938316</v>
      </c>
      <c r="AW202" s="91">
        <f t="shared" si="124"/>
        <v>44.673708233807737</v>
      </c>
      <c r="AX202" s="91">
        <f t="shared" si="125"/>
        <v>38.934680614126364</v>
      </c>
      <c r="AY202" s="91">
        <f t="shared" si="126"/>
        <v>29.554831766602778</v>
      </c>
      <c r="AZ202" s="91">
        <f t="shared" si="127"/>
        <v>26.266071897139859</v>
      </c>
      <c r="BA202" s="91">
        <f t="shared" si="128"/>
        <v>22.702054713950538</v>
      </c>
      <c r="BB202" s="91">
        <f t="shared" si="129"/>
        <v>18.765328780923479</v>
      </c>
      <c r="BC202" s="91">
        <f t="shared" si="130"/>
        <v>17.814104256002267</v>
      </c>
      <c r="BD202" s="91">
        <f t="shared" si="131"/>
        <v>18.623516671023417</v>
      </c>
      <c r="BE202" s="91">
        <f t="shared" si="132"/>
        <v>18.499238979986899</v>
      </c>
      <c r="BF202" s="91">
        <f t="shared" si="133"/>
        <v>21.593259547908207</v>
      </c>
      <c r="BG202" s="91">
        <f t="shared" si="137"/>
        <v>-6.7122669400301085</v>
      </c>
    </row>
    <row r="203" spans="1:59" x14ac:dyDescent="0.2">
      <c r="A203" s="88" t="s">
        <v>291</v>
      </c>
      <c r="B203" s="85">
        <v>1852549</v>
      </c>
      <c r="C203" s="85">
        <v>2218021</v>
      </c>
      <c r="D203" s="85">
        <v>2694877</v>
      </c>
      <c r="E203" s="85">
        <v>3188402</v>
      </c>
      <c r="F203" s="85">
        <v>3609603</v>
      </c>
      <c r="G203" s="85">
        <v>3763748</v>
      </c>
      <c r="H203" s="85">
        <v>2792362</v>
      </c>
      <c r="I203" s="85">
        <v>3852523</v>
      </c>
      <c r="J203" s="85">
        <v>4913936</v>
      </c>
      <c r="K203" s="85">
        <v>4761672</v>
      </c>
      <c r="L203" s="43">
        <v>4026324.9240000001</v>
      </c>
      <c r="M203" s="91">
        <f t="shared" si="111"/>
        <v>0.25560474183608428</v>
      </c>
      <c r="N203" s="91">
        <f t="shared" si="112"/>
        <v>0.27219167869712635</v>
      </c>
      <c r="O203" s="91">
        <f t="shared" si="113"/>
        <v>0.29907128976755853</v>
      </c>
      <c r="P203" s="91">
        <f t="shared" si="114"/>
        <v>0.31077027384620937</v>
      </c>
      <c r="Q203" s="91">
        <f t="shared" si="115"/>
        <v>0.31437092994778648</v>
      </c>
      <c r="R203" s="91">
        <f t="shared" si="116"/>
        <v>0.29234311206021657</v>
      </c>
      <c r="S203" s="91">
        <f t="shared" si="117"/>
        <v>0.26441746196267207</v>
      </c>
      <c r="T203" s="91">
        <f t="shared" si="118"/>
        <v>0.30133277238607437</v>
      </c>
      <c r="U203" s="91">
        <f t="shared" si="119"/>
        <v>0.33195760604045382</v>
      </c>
      <c r="V203" s="91">
        <f t="shared" si="120"/>
        <v>0.30805756712860155</v>
      </c>
      <c r="W203" s="91">
        <f t="shared" si="120"/>
        <v>0.25501607472282645</v>
      </c>
      <c r="X203" s="42">
        <f t="shared" si="135"/>
        <v>-5.8866711325783472E-4</v>
      </c>
      <c r="Y203" s="85">
        <v>131424</v>
      </c>
      <c r="Z203" s="85">
        <v>174037</v>
      </c>
      <c r="AA203" s="85">
        <v>211363</v>
      </c>
      <c r="AB203" s="85">
        <v>238706</v>
      </c>
      <c r="AC203" s="85">
        <v>240352</v>
      </c>
      <c r="AD203" s="85">
        <v>297276</v>
      </c>
      <c r="AE203" s="85">
        <v>262960</v>
      </c>
      <c r="AF203" s="85">
        <v>353172</v>
      </c>
      <c r="AG203" s="85">
        <v>468912</v>
      </c>
      <c r="AH203" s="85">
        <v>513175</v>
      </c>
      <c r="AI203" s="45">
        <v>464715.98800000001</v>
      </c>
      <c r="AJ203" s="91">
        <f t="shared" si="134"/>
        <v>0.13491590284145574</v>
      </c>
      <c r="AK203" s="91">
        <f t="shared" si="134"/>
        <v>0.15717057740276383</v>
      </c>
      <c r="AL203" s="91">
        <f t="shared" si="134"/>
        <v>0.17577318395929464</v>
      </c>
      <c r="AM203" s="91">
        <f t="shared" si="134"/>
        <v>0.17850952896482863</v>
      </c>
      <c r="AN203" s="91">
        <f t="shared" si="134"/>
        <v>0.17683585264509838</v>
      </c>
      <c r="AO203" s="91">
        <f t="shared" si="134"/>
        <v>0.19658503499033222</v>
      </c>
      <c r="AP203" s="91">
        <f t="shared" si="134"/>
        <v>0.20401554670464073</v>
      </c>
      <c r="AQ203" s="91">
        <f t="shared" si="134"/>
        <v>0.21579003690265519</v>
      </c>
      <c r="AR203" s="91">
        <f t="shared" si="134"/>
        <v>0.23674222439583506</v>
      </c>
      <c r="AS203" s="91">
        <f t="shared" si="134"/>
        <v>0.23765672538870625</v>
      </c>
      <c r="AT203" s="91">
        <f t="shared" si="122"/>
        <v>0.20548749653588735</v>
      </c>
      <c r="AU203" s="42">
        <f t="shared" si="136"/>
        <v>7.0571593694431611E-2</v>
      </c>
      <c r="AV203" s="91">
        <f t="shared" si="123"/>
        <v>7.0942253079405733</v>
      </c>
      <c r="AW203" s="91">
        <f t="shared" si="124"/>
        <v>7.8464991990607844</v>
      </c>
      <c r="AX203" s="91">
        <f t="shared" si="125"/>
        <v>7.8431408928867627</v>
      </c>
      <c r="AY203" s="91">
        <f t="shared" si="126"/>
        <v>7.486697097793817</v>
      </c>
      <c r="AZ203" s="91">
        <f t="shared" si="127"/>
        <v>6.6586824091181214</v>
      </c>
      <c r="BA203" s="91">
        <f t="shared" si="128"/>
        <v>7.8984034000150913</v>
      </c>
      <c r="BB203" s="91">
        <f t="shared" si="129"/>
        <v>9.4171171216339431</v>
      </c>
      <c r="BC203" s="91">
        <f t="shared" si="130"/>
        <v>9.1672911492027431</v>
      </c>
      <c r="BD203" s="91">
        <f t="shared" si="131"/>
        <v>9.5424930239221677</v>
      </c>
      <c r="BE203" s="91">
        <f t="shared" si="132"/>
        <v>10.777201789623476</v>
      </c>
      <c r="BF203" s="91">
        <f t="shared" si="133"/>
        <v>11.541939529766575</v>
      </c>
      <c r="BG203" s="91">
        <f t="shared" si="137"/>
        <v>4.4477142218260015</v>
      </c>
    </row>
    <row r="204" spans="1:59" x14ac:dyDescent="0.2">
      <c r="A204" s="88" t="s">
        <v>292</v>
      </c>
      <c r="B204" s="85">
        <v>427349</v>
      </c>
      <c r="C204" s="85">
        <v>488635</v>
      </c>
      <c r="D204" s="85">
        <v>488854</v>
      </c>
      <c r="E204" s="85">
        <v>605025</v>
      </c>
      <c r="F204" s="85">
        <v>581999</v>
      </c>
      <c r="G204" s="85">
        <v>825002</v>
      </c>
      <c r="H204" s="85">
        <v>481209</v>
      </c>
      <c r="I204" s="85">
        <v>716385</v>
      </c>
      <c r="J204" s="85">
        <v>903104</v>
      </c>
      <c r="K204" s="85">
        <v>1024072</v>
      </c>
      <c r="L204" s="43">
        <v>873466.65599999996</v>
      </c>
      <c r="M204" s="91">
        <f t="shared" si="111"/>
        <v>5.8963315312528179E-2</v>
      </c>
      <c r="N204" s="91">
        <f t="shared" si="112"/>
        <v>5.9964437180788782E-2</v>
      </c>
      <c r="O204" s="91">
        <f t="shared" si="113"/>
        <v>5.4251899544220411E-2</v>
      </c>
      <c r="P204" s="91">
        <f t="shared" si="114"/>
        <v>5.8971166413081796E-2</v>
      </c>
      <c r="Q204" s="91">
        <f t="shared" si="115"/>
        <v>5.0688002768914421E-2</v>
      </c>
      <c r="R204" s="91">
        <f t="shared" si="116"/>
        <v>6.4080712134792966E-2</v>
      </c>
      <c r="S204" s="91">
        <f t="shared" si="117"/>
        <v>4.5567180205716686E-2</v>
      </c>
      <c r="T204" s="91">
        <f t="shared" si="118"/>
        <v>5.6033481992397667E-2</v>
      </c>
      <c r="U204" s="91">
        <f t="shared" si="119"/>
        <v>6.1008576799852103E-2</v>
      </c>
      <c r="V204" s="91">
        <f t="shared" si="120"/>
        <v>6.6252595492617139E-2</v>
      </c>
      <c r="W204" s="91">
        <f t="shared" si="120"/>
        <v>5.532291660979554E-2</v>
      </c>
      <c r="X204" s="42">
        <f t="shared" si="135"/>
        <v>-3.640398702732639E-3</v>
      </c>
      <c r="Y204" s="85">
        <v>31778</v>
      </c>
      <c r="Z204" s="85">
        <v>37055</v>
      </c>
      <c r="AA204" s="85">
        <v>36251</v>
      </c>
      <c r="AB204" s="85">
        <v>35350</v>
      </c>
      <c r="AC204" s="85">
        <v>48530</v>
      </c>
      <c r="AD204" s="85">
        <v>82674</v>
      </c>
      <c r="AE204" s="85">
        <v>35361</v>
      </c>
      <c r="AF204" s="85">
        <v>58520</v>
      </c>
      <c r="AG204" s="85">
        <v>110926</v>
      </c>
      <c r="AH204" s="85">
        <v>151805</v>
      </c>
      <c r="AI204" s="45">
        <v>123159.13099999999</v>
      </c>
      <c r="AJ204" s="91">
        <f t="shared" si="134"/>
        <v>3.2622333519720763E-2</v>
      </c>
      <c r="AK204" s="91">
        <f t="shared" si="134"/>
        <v>3.346389414698836E-2</v>
      </c>
      <c r="AL204" s="91">
        <f t="shared" si="134"/>
        <v>3.0146968446267276E-2</v>
      </c>
      <c r="AM204" s="91">
        <f t="shared" si="134"/>
        <v>2.643549742740732E-2</v>
      </c>
      <c r="AN204" s="91">
        <f t="shared" si="134"/>
        <v>3.5705315241257092E-2</v>
      </c>
      <c r="AO204" s="91">
        <f t="shared" si="134"/>
        <v>5.4671319523912888E-2</v>
      </c>
      <c r="AP204" s="91">
        <f t="shared" si="134"/>
        <v>2.7434567033095537E-2</v>
      </c>
      <c r="AQ204" s="91">
        <f t="shared" si="134"/>
        <v>3.5756042267063588E-2</v>
      </c>
      <c r="AR204" s="91">
        <f t="shared" si="134"/>
        <v>5.6003830107423998E-2</v>
      </c>
      <c r="AS204" s="91">
        <f t="shared" si="134"/>
        <v>7.0302487840663619E-2</v>
      </c>
      <c r="AT204" s="91">
        <f t="shared" si="122"/>
        <v>5.4458340488008752E-2</v>
      </c>
      <c r="AU204" s="42">
        <f t="shared" si="136"/>
        <v>2.183600696828799E-2</v>
      </c>
      <c r="AV204" s="91">
        <f t="shared" si="123"/>
        <v>7.4360768364966345</v>
      </c>
      <c r="AW204" s="91">
        <f t="shared" si="124"/>
        <v>7.5833700001023256</v>
      </c>
      <c r="AX204" s="91">
        <f t="shared" si="125"/>
        <v>7.4155064702344662</v>
      </c>
      <c r="AY204" s="91">
        <f t="shared" si="126"/>
        <v>5.8427337713317629</v>
      </c>
      <c r="AZ204" s="91">
        <f t="shared" si="127"/>
        <v>8.3385022998321308</v>
      </c>
      <c r="BA204" s="91">
        <f t="shared" si="128"/>
        <v>10.021066615596084</v>
      </c>
      <c r="BB204" s="91">
        <f t="shared" si="129"/>
        <v>7.3483663023758901</v>
      </c>
      <c r="BC204" s="91">
        <f t="shared" si="130"/>
        <v>8.1687919205455159</v>
      </c>
      <c r="BD204" s="91">
        <f t="shared" si="131"/>
        <v>12.282749273616329</v>
      </c>
      <c r="BE204" s="91">
        <f t="shared" si="132"/>
        <v>14.823664742322807</v>
      </c>
      <c r="BF204" s="91">
        <f t="shared" si="133"/>
        <v>14.100038067165782</v>
      </c>
      <c r="BG204" s="91">
        <f t="shared" si="137"/>
        <v>6.6639612306691474</v>
      </c>
    </row>
    <row r="205" spans="1:59" x14ac:dyDescent="0.2">
      <c r="A205" s="88" t="s">
        <v>293</v>
      </c>
      <c r="B205" s="85">
        <v>2199254</v>
      </c>
      <c r="C205" s="85">
        <v>2452514</v>
      </c>
      <c r="D205" s="85">
        <v>2585845</v>
      </c>
      <c r="E205" s="85">
        <v>2929954</v>
      </c>
      <c r="F205" s="85">
        <v>3249079</v>
      </c>
      <c r="G205" s="85">
        <v>3372866</v>
      </c>
      <c r="H205" s="85">
        <v>2864700</v>
      </c>
      <c r="I205" s="85">
        <v>3649591</v>
      </c>
      <c r="J205" s="85">
        <v>4322905</v>
      </c>
      <c r="K205" s="85">
        <v>4948359</v>
      </c>
      <c r="L205" s="43">
        <v>4960063.4390000002</v>
      </c>
      <c r="M205" s="91">
        <f t="shared" si="111"/>
        <v>0.30344123200086776</v>
      </c>
      <c r="N205" s="91">
        <f t="shared" si="112"/>
        <v>0.30096825173801511</v>
      </c>
      <c r="O205" s="91">
        <f t="shared" si="113"/>
        <v>0.28697116762248975</v>
      </c>
      <c r="P205" s="91">
        <f t="shared" si="114"/>
        <v>0.28557961227498807</v>
      </c>
      <c r="Q205" s="91">
        <f t="shared" si="115"/>
        <v>0.28297183560181666</v>
      </c>
      <c r="R205" s="91">
        <f t="shared" si="116"/>
        <v>0.26198197727427408</v>
      </c>
      <c r="S205" s="91">
        <f t="shared" si="117"/>
        <v>0.27126737267032952</v>
      </c>
      <c r="T205" s="91">
        <f t="shared" si="118"/>
        <v>0.28546004114842805</v>
      </c>
      <c r="U205" s="91">
        <f t="shared" si="119"/>
        <v>0.29203090861181508</v>
      </c>
      <c r="V205" s="91">
        <f t="shared" si="120"/>
        <v>0.3201353295268804</v>
      </c>
      <c r="W205" s="91">
        <f t="shared" si="120"/>
        <v>0.31415644103888118</v>
      </c>
      <c r="X205" s="42">
        <f t="shared" si="135"/>
        <v>1.0715209038013429E-2</v>
      </c>
      <c r="Y205" s="85">
        <v>533971</v>
      </c>
      <c r="Z205" s="85">
        <v>668819</v>
      </c>
      <c r="AA205" s="85">
        <v>681596</v>
      </c>
      <c r="AB205" s="85">
        <v>747142</v>
      </c>
      <c r="AC205" s="85">
        <v>782663</v>
      </c>
      <c r="AD205" s="85">
        <v>668182</v>
      </c>
      <c r="AE205" s="85">
        <v>548960</v>
      </c>
      <c r="AF205" s="85">
        <v>689639</v>
      </c>
      <c r="AG205" s="85">
        <v>760220</v>
      </c>
      <c r="AH205" s="85">
        <v>944011</v>
      </c>
      <c r="AI205" s="45">
        <v>1024698.382</v>
      </c>
      <c r="AJ205" s="91">
        <f t="shared" si="134"/>
        <v>0.54815847604817214</v>
      </c>
      <c r="AK205" s="91">
        <f t="shared" si="134"/>
        <v>0.60400184103345322</v>
      </c>
      <c r="AL205" s="91">
        <f t="shared" si="134"/>
        <v>0.56682720766605033</v>
      </c>
      <c r="AM205" s="91">
        <f t="shared" si="134"/>
        <v>0.55872900760701438</v>
      </c>
      <c r="AN205" s="91">
        <f t="shared" si="134"/>
        <v>0.57583410555672776</v>
      </c>
      <c r="AO205" s="91">
        <f t="shared" si="134"/>
        <v>0.4418607013344843</v>
      </c>
      <c r="AP205" s="91">
        <f t="shared" si="134"/>
        <v>0.42590650486377996</v>
      </c>
      <c r="AQ205" s="91">
        <f t="shared" si="134"/>
        <v>0.42137322681161088</v>
      </c>
      <c r="AR205" s="91">
        <f t="shared" si="134"/>
        <v>0.38381652384712212</v>
      </c>
      <c r="AS205" s="91">
        <f t="shared" si="134"/>
        <v>0.43718139619217217</v>
      </c>
      <c r="AT205" s="91">
        <f t="shared" si="122"/>
        <v>0.45309976557456921</v>
      </c>
      <c r="AU205" s="42">
        <f t="shared" si="136"/>
        <v>-9.5058710473602925E-2</v>
      </c>
      <c r="AV205" s="91">
        <f t="shared" si="123"/>
        <v>24.279642096820105</v>
      </c>
      <c r="AW205" s="91">
        <f t="shared" si="124"/>
        <v>27.270751563497704</v>
      </c>
      <c r="AX205" s="91">
        <f t="shared" si="125"/>
        <v>26.358733798816246</v>
      </c>
      <c r="AY205" s="91">
        <f t="shared" si="126"/>
        <v>25.500127305752923</v>
      </c>
      <c r="AZ205" s="91">
        <f t="shared" si="127"/>
        <v>24.088764846899689</v>
      </c>
      <c r="BA205" s="91">
        <f t="shared" si="128"/>
        <v>19.810511298106714</v>
      </c>
      <c r="BB205" s="91">
        <f t="shared" si="129"/>
        <v>19.162914092226064</v>
      </c>
      <c r="BC205" s="91">
        <f t="shared" si="130"/>
        <v>18.896336603197454</v>
      </c>
      <c r="BD205" s="91">
        <f t="shared" si="131"/>
        <v>17.585859508825664</v>
      </c>
      <c r="BE205" s="91">
        <f t="shared" si="132"/>
        <v>19.077253691577351</v>
      </c>
      <c r="BF205" s="91">
        <f t="shared" si="133"/>
        <v>20.658977341761371</v>
      </c>
      <c r="BG205" s="91">
        <f t="shared" si="137"/>
        <v>-3.6206647550587334</v>
      </c>
    </row>
    <row r="206" spans="1:59" x14ac:dyDescent="0.2">
      <c r="A206" s="88" t="s">
        <v>294</v>
      </c>
      <c r="B206" s="85">
        <v>3307186</v>
      </c>
      <c r="C206" s="85">
        <v>3670944</v>
      </c>
      <c r="D206" s="85">
        <v>3751497</v>
      </c>
      <c r="E206" s="85">
        <v>4513271</v>
      </c>
      <c r="F206" s="85">
        <v>4932509</v>
      </c>
      <c r="G206" s="85">
        <v>4994114</v>
      </c>
      <c r="H206" s="85">
        <v>4027656</v>
      </c>
      <c r="I206" s="85">
        <v>5272539</v>
      </c>
      <c r="J206" s="85">
        <v>5556401</v>
      </c>
      <c r="K206" s="85">
        <v>5319581</v>
      </c>
      <c r="L206" s="43">
        <v>5582681.71</v>
      </c>
      <c r="M206" s="91">
        <f t="shared" si="111"/>
        <v>0.45630772720932727</v>
      </c>
      <c r="N206" s="91">
        <f t="shared" si="112"/>
        <v>0.45049186178270795</v>
      </c>
      <c r="O206" s="91">
        <f t="shared" si="113"/>
        <v>0.41633256224648713</v>
      </c>
      <c r="P206" s="91">
        <f t="shared" si="114"/>
        <v>0.43990389687754411</v>
      </c>
      <c r="Q206" s="91">
        <f t="shared" si="115"/>
        <v>0.42958670006253497</v>
      </c>
      <c r="R206" s="91">
        <f t="shared" si="116"/>
        <v>0.38790982519113831</v>
      </c>
      <c r="S206" s="91">
        <f t="shared" si="117"/>
        <v>0.38139130140674021</v>
      </c>
      <c r="T206" s="91">
        <f t="shared" si="118"/>
        <v>0.41240215681611764</v>
      </c>
      <c r="U206" s="91">
        <f t="shared" si="119"/>
        <v>0.37535889237482617</v>
      </c>
      <c r="V206" s="91">
        <f t="shared" si="120"/>
        <v>0.34415163014242334</v>
      </c>
      <c r="W206" s="91">
        <f t="shared" si="120"/>
        <v>0.35359132781980029</v>
      </c>
      <c r="X206" s="42">
        <f t="shared" si="135"/>
        <v>-0.10271639938952698</v>
      </c>
      <c r="Y206" s="85">
        <v>487414</v>
      </c>
      <c r="Z206" s="85">
        <v>458986</v>
      </c>
      <c r="AA206" s="85">
        <v>465278</v>
      </c>
      <c r="AB206" s="85">
        <v>451341</v>
      </c>
      <c r="AC206" s="85">
        <v>460579</v>
      </c>
      <c r="AD206" s="85">
        <v>484662</v>
      </c>
      <c r="AE206" s="85">
        <v>511407</v>
      </c>
      <c r="AF206" s="85">
        <v>621560</v>
      </c>
      <c r="AG206" s="85">
        <v>588824</v>
      </c>
      <c r="AH206" s="85">
        <v>588850</v>
      </c>
      <c r="AI206" s="45">
        <v>563389.56200000003</v>
      </c>
      <c r="AJ206" s="91">
        <f t="shared" si="134"/>
        <v>0.50036446819123837</v>
      </c>
      <c r="AK206" s="91">
        <f t="shared" si="134"/>
        <v>0.41450435619888271</v>
      </c>
      <c r="AL206" s="91">
        <f t="shared" si="134"/>
        <v>0.3869333586588603</v>
      </c>
      <c r="AM206" s="91">
        <f t="shared" si="134"/>
        <v>0.33752259814380331</v>
      </c>
      <c r="AN206" s="91">
        <f t="shared" si="134"/>
        <v>0.3388649987328034</v>
      </c>
      <c r="AO206" s="91">
        <f t="shared" si="134"/>
        <v>0.3205011377591343</v>
      </c>
      <c r="AP206" s="91">
        <f t="shared" si="134"/>
        <v>0.39677129104647174</v>
      </c>
      <c r="AQ206" s="91">
        <f t="shared" si="134"/>
        <v>0.37977658290355509</v>
      </c>
      <c r="AR206" s="91">
        <f t="shared" si="134"/>
        <v>0.29728286658830055</v>
      </c>
      <c r="AS206" s="91">
        <f t="shared" si="134"/>
        <v>0.2727026116727036</v>
      </c>
      <c r="AT206" s="91">
        <f t="shared" si="122"/>
        <v>0.24911884604630835</v>
      </c>
      <c r="AU206" s="42">
        <f t="shared" si="136"/>
        <v>-0.25124562214493001</v>
      </c>
      <c r="AV206" s="91">
        <f t="shared" si="123"/>
        <v>14.738028039547821</v>
      </c>
      <c r="AW206" s="91">
        <f t="shared" si="124"/>
        <v>12.503214432037099</v>
      </c>
      <c r="AX206" s="91">
        <f t="shared" si="125"/>
        <v>12.402462270394992</v>
      </c>
      <c r="AY206" s="91">
        <f t="shared" si="126"/>
        <v>10.000307980619821</v>
      </c>
      <c r="AZ206" s="91">
        <f t="shared" si="127"/>
        <v>9.3376210768191186</v>
      </c>
      <c r="BA206" s="91">
        <f t="shared" si="128"/>
        <v>9.7046643308502762</v>
      </c>
      <c r="BB206" s="91">
        <f t="shared" si="129"/>
        <v>12.697385278186617</v>
      </c>
      <c r="BC206" s="91">
        <f t="shared" si="130"/>
        <v>11.788627831866204</v>
      </c>
      <c r="BD206" s="91">
        <f t="shared" si="131"/>
        <v>10.597219315164619</v>
      </c>
      <c r="BE206" s="91">
        <f t="shared" si="132"/>
        <v>11.069480848209661</v>
      </c>
      <c r="BF206" s="91">
        <f t="shared" si="133"/>
        <v>10.091737112485319</v>
      </c>
      <c r="BG206" s="91">
        <f t="shared" si="137"/>
        <v>-4.6462909270625019</v>
      </c>
    </row>
    <row r="207" spans="1:59" x14ac:dyDescent="0.2">
      <c r="A207" s="88" t="s">
        <v>295</v>
      </c>
      <c r="B207" s="85">
        <v>1346509</v>
      </c>
      <c r="C207" s="85">
        <v>1620300</v>
      </c>
      <c r="D207" s="85">
        <v>2014146</v>
      </c>
      <c r="E207" s="85">
        <v>1796091</v>
      </c>
      <c r="F207" s="85">
        <v>584404</v>
      </c>
      <c r="G207" s="85">
        <v>505783</v>
      </c>
      <c r="H207" s="85">
        <v>696209</v>
      </c>
      <c r="I207" s="85">
        <v>593922</v>
      </c>
      <c r="J207" s="85">
        <v>545841</v>
      </c>
      <c r="K207" s="85">
        <v>358956</v>
      </c>
      <c r="L207" s="43">
        <v>283554.96600000001</v>
      </c>
      <c r="M207" s="91">
        <f t="shared" si="111"/>
        <v>0.18578406580606718</v>
      </c>
      <c r="N207" s="91">
        <f t="shared" si="112"/>
        <v>0.19884039736005826</v>
      </c>
      <c r="O207" s="91">
        <f t="shared" si="113"/>
        <v>0.22352531933745734</v>
      </c>
      <c r="P207" s="91">
        <f t="shared" si="114"/>
        <v>0.17506314822369076</v>
      </c>
      <c r="Q207" s="91">
        <f t="shared" si="115"/>
        <v>5.089746128458067E-2</v>
      </c>
      <c r="R207" s="91">
        <f t="shared" si="116"/>
        <v>3.9285886368362735E-2</v>
      </c>
      <c r="S207" s="91">
        <f t="shared" si="117"/>
        <v>6.5926200390769518E-2</v>
      </c>
      <c r="T207" s="91">
        <f t="shared" si="118"/>
        <v>4.6454794128700086E-2</v>
      </c>
      <c r="U207" s="91">
        <f t="shared" si="119"/>
        <v>3.6873917698302817E-2</v>
      </c>
      <c r="V207" s="91">
        <f t="shared" si="120"/>
        <v>2.3222748661859596E-2</v>
      </c>
      <c r="W207" s="91">
        <f t="shared" si="120"/>
        <v>1.7959572504060658E-2</v>
      </c>
      <c r="X207" s="42">
        <f t="shared" si="135"/>
        <v>-0.16782449330200652</v>
      </c>
      <c r="Y207" s="85">
        <v>178074</v>
      </c>
      <c r="Z207" s="85">
        <v>178395</v>
      </c>
      <c r="AA207" s="85">
        <v>179115</v>
      </c>
      <c r="AB207" s="85">
        <v>201358</v>
      </c>
      <c r="AC207" s="85">
        <v>159145</v>
      </c>
      <c r="AD207" s="85">
        <v>201458</v>
      </c>
      <c r="AE207" s="85">
        <v>269576</v>
      </c>
      <c r="AF207" s="85">
        <v>202047</v>
      </c>
      <c r="AG207" s="85">
        <v>173991</v>
      </c>
      <c r="AH207" s="85">
        <v>91573</v>
      </c>
      <c r="AI207" s="45">
        <v>81236.093999999997</v>
      </c>
      <c r="AJ207" s="91">
        <f t="shared" si="134"/>
        <v>0.18280538168515181</v>
      </c>
      <c r="AK207" s="91">
        <f t="shared" si="134"/>
        <v>0.16110623117938169</v>
      </c>
      <c r="AL207" s="91">
        <f t="shared" si="134"/>
        <v>0.1489551806364835</v>
      </c>
      <c r="AM207" s="91">
        <f t="shared" si="134"/>
        <v>0.15057988376203346</v>
      </c>
      <c r="AN207" s="91">
        <f t="shared" si="134"/>
        <v>0.11708886037646528</v>
      </c>
      <c r="AO207" s="91">
        <f t="shared" si="134"/>
        <v>0.1332217467238605</v>
      </c>
      <c r="AP207" s="91">
        <f t="shared" si="134"/>
        <v>0.2091485207577207</v>
      </c>
      <c r="AQ207" s="91">
        <f t="shared" si="134"/>
        <v>0.12345182966393366</v>
      </c>
      <c r="AR207" s="91">
        <f t="shared" si="134"/>
        <v>8.7843809424488467E-2</v>
      </c>
      <c r="AS207" s="91">
        <f t="shared" si="134"/>
        <v>4.240841684419544E-2</v>
      </c>
      <c r="AT207" s="91">
        <f t="shared" si="122"/>
        <v>3.5920867832104832E-2</v>
      </c>
      <c r="AU207" s="42">
        <f t="shared" si="136"/>
        <v>-0.14688451385304699</v>
      </c>
      <c r="AV207" s="91">
        <f t="shared" si="123"/>
        <v>13.224865188424289</v>
      </c>
      <c r="AW207" s="91">
        <f t="shared" si="124"/>
        <v>11.009998148491022</v>
      </c>
      <c r="AX207" s="91">
        <f t="shared" si="125"/>
        <v>8.8928508658260128</v>
      </c>
      <c r="AY207" s="91">
        <f t="shared" si="126"/>
        <v>11.210901897509647</v>
      </c>
      <c r="AZ207" s="91">
        <f t="shared" si="127"/>
        <v>27.232017576881745</v>
      </c>
      <c r="BA207" s="91">
        <f t="shared" si="128"/>
        <v>39.830915629825434</v>
      </c>
      <c r="BB207" s="91">
        <f t="shared" si="129"/>
        <v>38.720556614464904</v>
      </c>
      <c r="BC207" s="91">
        <f t="shared" si="130"/>
        <v>34.019113620980534</v>
      </c>
      <c r="BD207" s="91">
        <f t="shared" si="131"/>
        <v>31.875766019774986</v>
      </c>
      <c r="BE207" s="91">
        <f t="shared" si="132"/>
        <v>25.510926130222089</v>
      </c>
      <c r="BF207" s="91">
        <f t="shared" si="133"/>
        <v>28.649152277586982</v>
      </c>
      <c r="BG207" s="91">
        <f t="shared" si="137"/>
        <v>15.424287089162693</v>
      </c>
    </row>
    <row r="208" spans="1:59" x14ac:dyDescent="0.2">
      <c r="A208" s="88" t="s">
        <v>296</v>
      </c>
      <c r="B208" s="85">
        <v>15049554</v>
      </c>
      <c r="C208" s="85">
        <v>13757853</v>
      </c>
      <c r="D208" s="85">
        <v>14793038</v>
      </c>
      <c r="E208" s="85">
        <v>16415191</v>
      </c>
      <c r="F208" s="85">
        <v>19854838</v>
      </c>
      <c r="G208" s="85">
        <v>20443435</v>
      </c>
      <c r="H208" s="85">
        <v>17932452</v>
      </c>
      <c r="I208" s="85">
        <v>21490015</v>
      </c>
      <c r="J208" s="85">
        <v>23055584</v>
      </c>
      <c r="K208" s="85">
        <v>23757423</v>
      </c>
      <c r="L208" s="43">
        <v>24681323.947999999</v>
      </c>
      <c r="M208" s="91">
        <f t="shared" si="111"/>
        <v>2.0764564742515361</v>
      </c>
      <c r="N208" s="91">
        <f t="shared" si="112"/>
        <v>1.6883397872870889</v>
      </c>
      <c r="O208" s="91">
        <f t="shared" si="113"/>
        <v>1.6416975447267186</v>
      </c>
      <c r="P208" s="91">
        <f t="shared" si="114"/>
        <v>1.599971836144825</v>
      </c>
      <c r="Q208" s="91">
        <f t="shared" si="115"/>
        <v>1.7292161730868048</v>
      </c>
      <c r="R208" s="91">
        <f t="shared" si="116"/>
        <v>1.5879111484352177</v>
      </c>
      <c r="S208" s="91">
        <f t="shared" si="117"/>
        <v>1.6980797778394932</v>
      </c>
      <c r="T208" s="91">
        <f t="shared" si="118"/>
        <v>1.6808843966845424</v>
      </c>
      <c r="U208" s="91">
        <f t="shared" si="119"/>
        <v>1.5575043041880463</v>
      </c>
      <c r="V208" s="91">
        <f t="shared" si="120"/>
        <v>1.5369924536224002</v>
      </c>
      <c r="W208" s="91">
        <f t="shared" si="120"/>
        <v>1.5632455082458849</v>
      </c>
      <c r="X208" s="42">
        <f t="shared" si="135"/>
        <v>-0.51321096600565119</v>
      </c>
      <c r="Y208" s="85">
        <v>4524577</v>
      </c>
      <c r="Z208" s="85">
        <v>3457680</v>
      </c>
      <c r="AA208" s="85">
        <v>3724864</v>
      </c>
      <c r="AB208" s="85">
        <v>4210551</v>
      </c>
      <c r="AC208" s="85">
        <v>5623828</v>
      </c>
      <c r="AD208" s="85">
        <v>5167316</v>
      </c>
      <c r="AE208" s="85">
        <v>4684470</v>
      </c>
      <c r="AF208" s="85">
        <v>5549612</v>
      </c>
      <c r="AG208" s="85">
        <v>5826219</v>
      </c>
      <c r="AH208" s="85">
        <v>6567580</v>
      </c>
      <c r="AI208" s="45">
        <v>7325998.9740000004</v>
      </c>
      <c r="AJ208" s="91">
        <f t="shared" si="134"/>
        <v>4.6447938803467048</v>
      </c>
      <c r="AK208" s="91">
        <f t="shared" si="134"/>
        <v>3.1225863584984133</v>
      </c>
      <c r="AL208" s="91">
        <f t="shared" si="134"/>
        <v>3.0976623396495797</v>
      </c>
      <c r="AM208" s="91">
        <f t="shared" si="134"/>
        <v>3.1487414463498538</v>
      </c>
      <c r="AN208" s="91">
        <f t="shared" si="134"/>
        <v>4.137658182621232</v>
      </c>
      <c r="AO208" s="91">
        <f t="shared" si="134"/>
        <v>3.4170837762419555</v>
      </c>
      <c r="AP208" s="91">
        <f t="shared" si="134"/>
        <v>3.6344109677193805</v>
      </c>
      <c r="AQ208" s="91">
        <f t="shared" si="134"/>
        <v>3.3908434934689562</v>
      </c>
      <c r="AR208" s="91">
        <f t="shared" si="134"/>
        <v>2.9415157766857698</v>
      </c>
      <c r="AS208" s="91">
        <f t="shared" si="134"/>
        <v>3.0415151878566946</v>
      </c>
      <c r="AT208" s="91">
        <f t="shared" si="122"/>
        <v>3.2394004675211194</v>
      </c>
      <c r="AU208" s="42">
        <f t="shared" si="136"/>
        <v>-1.4053934128255854</v>
      </c>
      <c r="AV208" s="91">
        <f t="shared" si="123"/>
        <v>30.064525500224125</v>
      </c>
      <c r="AW208" s="91">
        <f t="shared" si="124"/>
        <v>25.132409831679404</v>
      </c>
      <c r="AX208" s="91">
        <f t="shared" si="125"/>
        <v>25.179844735070645</v>
      </c>
      <c r="AY208" s="91">
        <f t="shared" si="126"/>
        <v>25.650332061320519</v>
      </c>
      <c r="AZ208" s="91">
        <f t="shared" si="127"/>
        <v>28.324723676919451</v>
      </c>
      <c r="BA208" s="91">
        <f t="shared" si="128"/>
        <v>25.276163227950683</v>
      </c>
      <c r="BB208" s="91">
        <f t="shared" si="129"/>
        <v>26.122863733303177</v>
      </c>
      <c r="BC208" s="91">
        <f t="shared" si="130"/>
        <v>25.824142049226118</v>
      </c>
      <c r="BD208" s="91">
        <f t="shared" si="131"/>
        <v>25.270316293007365</v>
      </c>
      <c r="BE208" s="91">
        <f t="shared" si="132"/>
        <v>27.644328259003515</v>
      </c>
      <c r="BF208" s="91">
        <f t="shared" si="133"/>
        <v>29.682358164557243</v>
      </c>
      <c r="BG208" s="91">
        <f t="shared" si="137"/>
        <v>-0.38216733566688177</v>
      </c>
    </row>
    <row r="209" spans="1:59" x14ac:dyDescent="0.2">
      <c r="A209" s="88" t="s">
        <v>297</v>
      </c>
      <c r="B209" s="85">
        <v>3675962</v>
      </c>
      <c r="C209" s="85">
        <v>4213673</v>
      </c>
      <c r="D209" s="85">
        <v>4332968</v>
      </c>
      <c r="E209" s="85">
        <v>4604286</v>
      </c>
      <c r="F209" s="85">
        <v>4730702</v>
      </c>
      <c r="G209" s="85">
        <v>4417280</v>
      </c>
      <c r="H209" s="85">
        <v>3523549</v>
      </c>
      <c r="I209" s="85">
        <v>4913702</v>
      </c>
      <c r="J209" s="85">
        <v>5633936</v>
      </c>
      <c r="K209" s="85">
        <v>5444214</v>
      </c>
      <c r="L209" s="43">
        <v>6298857.7779999999</v>
      </c>
      <c r="M209" s="91">
        <f t="shared" si="111"/>
        <v>0.50718945518270009</v>
      </c>
      <c r="N209" s="91">
        <f t="shared" si="112"/>
        <v>0.51709462054270738</v>
      </c>
      <c r="O209" s="91">
        <f t="shared" si="113"/>
        <v>0.48086288475561545</v>
      </c>
      <c r="P209" s="91">
        <f t="shared" si="114"/>
        <v>0.44877503560914467</v>
      </c>
      <c r="Q209" s="91">
        <f t="shared" si="115"/>
        <v>0.41201073554234457</v>
      </c>
      <c r="R209" s="91">
        <f t="shared" si="116"/>
        <v>0.34310516592538964</v>
      </c>
      <c r="S209" s="91">
        <f t="shared" si="117"/>
        <v>0.33365583820475686</v>
      </c>
      <c r="T209" s="91">
        <f t="shared" si="118"/>
        <v>0.38433500496661493</v>
      </c>
      <c r="U209" s="91">
        <f t="shared" si="119"/>
        <v>0.38059671659238753</v>
      </c>
      <c r="V209" s="91">
        <f t="shared" si="120"/>
        <v>0.35221479341027107</v>
      </c>
      <c r="W209" s="91">
        <f t="shared" si="120"/>
        <v>0.39895190182194662</v>
      </c>
      <c r="X209" s="42">
        <f t="shared" si="135"/>
        <v>-0.10823755336075347</v>
      </c>
      <c r="Y209" s="85">
        <v>219694</v>
      </c>
      <c r="Z209" s="85">
        <v>274515</v>
      </c>
      <c r="AA209" s="85">
        <v>320039</v>
      </c>
      <c r="AB209" s="85">
        <v>357988</v>
      </c>
      <c r="AC209" s="85">
        <v>361415</v>
      </c>
      <c r="AD209" s="85">
        <v>321941</v>
      </c>
      <c r="AE209" s="85">
        <v>257530</v>
      </c>
      <c r="AF209" s="85">
        <v>316828</v>
      </c>
      <c r="AG209" s="85">
        <v>333039</v>
      </c>
      <c r="AH209" s="85">
        <v>388936</v>
      </c>
      <c r="AI209" s="45">
        <v>398142.141</v>
      </c>
      <c r="AJ209" s="91">
        <f t="shared" si="134"/>
        <v>0.22553121468567977</v>
      </c>
      <c r="AK209" s="91">
        <f t="shared" si="134"/>
        <v>0.24791096752828254</v>
      </c>
      <c r="AL209" s="91">
        <f t="shared" si="134"/>
        <v>0.26615005474538445</v>
      </c>
      <c r="AM209" s="91">
        <f t="shared" si="134"/>
        <v>0.26771119810587529</v>
      </c>
      <c r="AN209" s="91">
        <f t="shared" si="134"/>
        <v>0.26590637766163056</v>
      </c>
      <c r="AO209" s="91">
        <f t="shared" si="134"/>
        <v>0.21289570214152015</v>
      </c>
      <c r="AP209" s="91">
        <f t="shared" si="134"/>
        <v>0.19980272186966128</v>
      </c>
      <c r="AQ209" s="91">
        <f t="shared" si="134"/>
        <v>0.19358365275784728</v>
      </c>
      <c r="AR209" s="91">
        <f t="shared" si="134"/>
        <v>0.16814326285222925</v>
      </c>
      <c r="AS209" s="91">
        <f t="shared" si="134"/>
        <v>0.18012034129835211</v>
      </c>
      <c r="AT209" s="91">
        <f t="shared" si="122"/>
        <v>0.17604996155098557</v>
      </c>
      <c r="AU209" s="42">
        <f t="shared" si="136"/>
        <v>-4.9481253134694203E-2</v>
      </c>
      <c r="AV209" s="91">
        <f t="shared" si="123"/>
        <v>5.9765035655972509</v>
      </c>
      <c r="AW209" s="91">
        <f t="shared" si="124"/>
        <v>6.5148624489845322</v>
      </c>
      <c r="AX209" s="91">
        <f t="shared" si="125"/>
        <v>7.3861380928730611</v>
      </c>
      <c r="AY209" s="91">
        <f t="shared" si="126"/>
        <v>7.775103457952004</v>
      </c>
      <c r="AZ209" s="91">
        <f t="shared" si="127"/>
        <v>7.6397752384318434</v>
      </c>
      <c r="BA209" s="91">
        <f t="shared" si="128"/>
        <v>7.2882180889597219</v>
      </c>
      <c r="BB209" s="91">
        <f t="shared" si="129"/>
        <v>7.3088241429308916</v>
      </c>
      <c r="BC209" s="91">
        <f t="shared" si="130"/>
        <v>6.4478472646489342</v>
      </c>
      <c r="BD209" s="91">
        <f t="shared" si="131"/>
        <v>5.911302506808739</v>
      </c>
      <c r="BE209" s="91">
        <f t="shared" si="132"/>
        <v>7.1440248307652858</v>
      </c>
      <c r="BF209" s="91">
        <f t="shared" si="133"/>
        <v>6.3208625282918725</v>
      </c>
      <c r="BG209" s="91">
        <f t="shared" si="137"/>
        <v>0.34435896269462152</v>
      </c>
    </row>
    <row r="210" spans="1:59" x14ac:dyDescent="0.2">
      <c r="A210" s="88" t="s">
        <v>298</v>
      </c>
      <c r="B210" s="85">
        <v>911252</v>
      </c>
      <c r="C210" s="85">
        <v>1028197</v>
      </c>
      <c r="D210" s="85">
        <v>1074196</v>
      </c>
      <c r="E210" s="85">
        <v>1221734</v>
      </c>
      <c r="F210" s="85">
        <v>1279670</v>
      </c>
      <c r="G210" s="85">
        <v>1399805</v>
      </c>
      <c r="H210" s="85">
        <v>1014437</v>
      </c>
      <c r="I210" s="85">
        <v>1207213</v>
      </c>
      <c r="J210" s="85">
        <v>1348614</v>
      </c>
      <c r="K210" s="85">
        <v>1427493</v>
      </c>
      <c r="L210" s="43">
        <v>1409892.01</v>
      </c>
      <c r="M210" s="91">
        <f t="shared" si="111"/>
        <v>0.125729647209124</v>
      </c>
      <c r="N210" s="91">
        <f t="shared" si="112"/>
        <v>0.12617854721003507</v>
      </c>
      <c r="O210" s="91">
        <f t="shared" si="113"/>
        <v>0.1192118167853866</v>
      </c>
      <c r="P210" s="91">
        <f t="shared" si="114"/>
        <v>0.11908116032646597</v>
      </c>
      <c r="Q210" s="91">
        <f t="shared" si="115"/>
        <v>0.11145021985140303</v>
      </c>
      <c r="R210" s="91">
        <f t="shared" si="116"/>
        <v>0.10872761672073993</v>
      </c>
      <c r="S210" s="91">
        <f t="shared" si="117"/>
        <v>9.6060201671927622E-2</v>
      </c>
      <c r="T210" s="91">
        <f t="shared" si="118"/>
        <v>9.4424573234347969E-2</v>
      </c>
      <c r="U210" s="91">
        <f t="shared" si="119"/>
        <v>9.1104701997063164E-2</v>
      </c>
      <c r="V210" s="91">
        <f t="shared" si="120"/>
        <v>9.2352018508017525E-2</v>
      </c>
      <c r="W210" s="91">
        <f t="shared" si="120"/>
        <v>8.9298586914858744E-2</v>
      </c>
      <c r="X210" s="42">
        <f t="shared" si="135"/>
        <v>-3.6431060294265252E-2</v>
      </c>
      <c r="Y210" s="85">
        <v>166202</v>
      </c>
      <c r="Z210" s="85">
        <v>168076</v>
      </c>
      <c r="AA210" s="85">
        <v>172181</v>
      </c>
      <c r="AB210" s="85">
        <v>214048</v>
      </c>
      <c r="AC210" s="85">
        <v>166430</v>
      </c>
      <c r="AD210" s="85">
        <v>160378</v>
      </c>
      <c r="AE210" s="85">
        <v>144405</v>
      </c>
      <c r="AF210" s="85">
        <v>151024</v>
      </c>
      <c r="AG210" s="85">
        <v>185726</v>
      </c>
      <c r="AH210" s="85">
        <v>210849</v>
      </c>
      <c r="AI210" s="45">
        <v>218698.92499999999</v>
      </c>
      <c r="AJ210" s="91">
        <f t="shared" si="134"/>
        <v>0.17061794561157498</v>
      </c>
      <c r="AK210" s="91">
        <f t="shared" si="134"/>
        <v>0.15178727493318625</v>
      </c>
      <c r="AL210" s="91">
        <f t="shared" si="134"/>
        <v>0.14318874442213306</v>
      </c>
      <c r="AM210" s="91">
        <f t="shared" si="134"/>
        <v>0.1600697412543616</v>
      </c>
      <c r="AN210" s="91">
        <f t="shared" si="134"/>
        <v>0.12244870421599871</v>
      </c>
      <c r="AO210" s="91">
        <f t="shared" si="134"/>
        <v>0.10605603796364155</v>
      </c>
      <c r="AP210" s="91">
        <f t="shared" si="134"/>
        <v>0.11203553780758918</v>
      </c>
      <c r="AQ210" s="91">
        <f t="shared" si="134"/>
        <v>9.2276495682519E-2</v>
      </c>
      <c r="AR210" s="91">
        <f t="shared" si="134"/>
        <v>9.3768524516627552E-2</v>
      </c>
      <c r="AS210" s="91">
        <f t="shared" si="134"/>
        <v>9.7646383575745732E-2</v>
      </c>
      <c r="AT210" s="91">
        <f t="shared" si="122"/>
        <v>9.6703999332469232E-2</v>
      </c>
      <c r="AU210" s="42">
        <f t="shared" si="136"/>
        <v>-7.3913946279105747E-2</v>
      </c>
      <c r="AV210" s="91">
        <f t="shared" si="123"/>
        <v>18.238862575884607</v>
      </c>
      <c r="AW210" s="91">
        <f t="shared" si="124"/>
        <v>16.346672865219407</v>
      </c>
      <c r="AX210" s="91">
        <f t="shared" si="125"/>
        <v>16.028825279557921</v>
      </c>
      <c r="AY210" s="91">
        <f t="shared" si="126"/>
        <v>17.520016632098312</v>
      </c>
      <c r="AZ210" s="91">
        <f t="shared" si="127"/>
        <v>13.005696781201404</v>
      </c>
      <c r="BA210" s="91">
        <f t="shared" si="128"/>
        <v>11.457167248295299</v>
      </c>
      <c r="BB210" s="91">
        <f t="shared" si="129"/>
        <v>14.234989457206312</v>
      </c>
      <c r="BC210" s="91">
        <f t="shared" si="130"/>
        <v>12.51013698493969</v>
      </c>
      <c r="BD210" s="91">
        <f t="shared" si="131"/>
        <v>13.771620345035718</v>
      </c>
      <c r="BE210" s="91">
        <f t="shared" si="132"/>
        <v>14.770580311076831</v>
      </c>
      <c r="BF210" s="91">
        <f t="shared" si="133"/>
        <v>15.511750080773917</v>
      </c>
      <c r="BG210" s="91">
        <f t="shared" si="137"/>
        <v>-2.7271124951106902</v>
      </c>
    </row>
    <row r="211" spans="1:59" x14ac:dyDescent="0.2">
      <c r="A211" s="88" t="s">
        <v>299</v>
      </c>
      <c r="B211" s="85">
        <v>979685</v>
      </c>
      <c r="C211" s="85">
        <v>1088950</v>
      </c>
      <c r="D211" s="85">
        <v>1141029</v>
      </c>
      <c r="E211" s="85">
        <v>1279408</v>
      </c>
      <c r="F211" s="85">
        <v>1475229</v>
      </c>
      <c r="G211" s="85">
        <v>1628697</v>
      </c>
      <c r="H211" s="85">
        <v>1344362</v>
      </c>
      <c r="I211" s="85">
        <v>1534207</v>
      </c>
      <c r="J211" s="85">
        <v>1607444</v>
      </c>
      <c r="K211" s="85">
        <v>1523421</v>
      </c>
      <c r="L211" s="43">
        <v>1648024.1070000001</v>
      </c>
      <c r="M211" s="91">
        <f t="shared" si="111"/>
        <v>0.13517166428833147</v>
      </c>
      <c r="N211" s="91">
        <f t="shared" si="112"/>
        <v>0.13363404968538881</v>
      </c>
      <c r="O211" s="91">
        <f t="shared" si="113"/>
        <v>0.12662879036489885</v>
      </c>
      <c r="P211" s="91">
        <f t="shared" si="114"/>
        <v>0.12470258597285758</v>
      </c>
      <c r="Q211" s="91">
        <f t="shared" si="115"/>
        <v>0.12848202769555075</v>
      </c>
      <c r="R211" s="91">
        <f t="shared" si="116"/>
        <v>0.12650643708960815</v>
      </c>
      <c r="S211" s="91">
        <f t="shared" si="117"/>
        <v>0.12730182834426973</v>
      </c>
      <c r="T211" s="91">
        <f t="shared" si="118"/>
        <v>0.12000106131076231</v>
      </c>
      <c r="U211" s="91">
        <f t="shared" si="119"/>
        <v>0.10858978669728123</v>
      </c>
      <c r="V211" s="91">
        <f t="shared" si="120"/>
        <v>9.8558104584402548E-2</v>
      </c>
      <c r="W211" s="91">
        <f t="shared" si="120"/>
        <v>0.1043812028956189</v>
      </c>
      <c r="X211" s="42">
        <f t="shared" si="135"/>
        <v>-3.0790461392712562E-2</v>
      </c>
      <c r="Y211" s="85">
        <v>71620</v>
      </c>
      <c r="Z211" s="85">
        <v>119768</v>
      </c>
      <c r="AA211" s="85">
        <v>108686</v>
      </c>
      <c r="AB211" s="85">
        <v>98182</v>
      </c>
      <c r="AC211" s="85">
        <v>117595</v>
      </c>
      <c r="AD211" s="85">
        <v>98771</v>
      </c>
      <c r="AE211" s="85">
        <v>106962</v>
      </c>
      <c r="AF211" s="85">
        <v>155177</v>
      </c>
      <c r="AG211" s="85">
        <v>154065</v>
      </c>
      <c r="AH211" s="85">
        <v>158711</v>
      </c>
      <c r="AI211" s="45">
        <v>163981.182</v>
      </c>
      <c r="AJ211" s="91">
        <f t="shared" si="134"/>
        <v>7.3522925504512573E-2</v>
      </c>
      <c r="AK211" s="91">
        <f t="shared" si="134"/>
        <v>0.10816094114684932</v>
      </c>
      <c r="AL211" s="91">
        <f t="shared" si="134"/>
        <v>9.0385186961766714E-2</v>
      </c>
      <c r="AM211" s="91">
        <f t="shared" si="134"/>
        <v>7.3422631072636649E-2</v>
      </c>
      <c r="AN211" s="91">
        <f t="shared" si="134"/>
        <v>8.651898919834386E-2</v>
      </c>
      <c r="AO211" s="91">
        <f t="shared" si="134"/>
        <v>6.5316071566591666E-2</v>
      </c>
      <c r="AP211" s="91">
        <f t="shared" si="134"/>
        <v>8.2985666666495983E-2</v>
      </c>
      <c r="AQ211" s="91">
        <f t="shared" si="134"/>
        <v>9.4814001552907159E-2</v>
      </c>
      <c r="AR211" s="91">
        <f t="shared" si="134"/>
        <v>7.7783658344304119E-2</v>
      </c>
      <c r="AS211" s="91">
        <f t="shared" si="134"/>
        <v>7.3500728880337027E-2</v>
      </c>
      <c r="AT211" s="91">
        <f t="shared" si="122"/>
        <v>7.2508980621031935E-2</v>
      </c>
      <c r="AU211" s="42">
        <f t="shared" si="136"/>
        <v>-1.0139448834806386E-3</v>
      </c>
      <c r="AV211" s="91">
        <f t="shared" si="123"/>
        <v>7.310513073079612</v>
      </c>
      <c r="AW211" s="91">
        <f t="shared" si="124"/>
        <v>10.99848477891547</v>
      </c>
      <c r="AX211" s="91">
        <f t="shared" si="125"/>
        <v>9.5252618469819783</v>
      </c>
      <c r="AY211" s="91">
        <f t="shared" si="126"/>
        <v>7.6740179833172846</v>
      </c>
      <c r="AZ211" s="91">
        <f t="shared" si="127"/>
        <v>7.9713047940353663</v>
      </c>
      <c r="BA211" s="91">
        <f t="shared" si="128"/>
        <v>6.064418366338244</v>
      </c>
      <c r="BB211" s="91">
        <f t="shared" si="129"/>
        <v>7.9563391407968993</v>
      </c>
      <c r="BC211" s="91">
        <f t="shared" si="130"/>
        <v>10.114476077869544</v>
      </c>
      <c r="BD211" s="91">
        <f t="shared" si="131"/>
        <v>9.5844707498363864</v>
      </c>
      <c r="BE211" s="91">
        <f t="shared" si="132"/>
        <v>10.418065656177774</v>
      </c>
      <c r="BF211" s="91">
        <f t="shared" si="133"/>
        <v>9.9501688903389329</v>
      </c>
      <c r="BG211" s="91">
        <f t="shared" si="137"/>
        <v>2.639655817259321</v>
      </c>
    </row>
    <row r="212" spans="1:59" x14ac:dyDescent="0.2">
      <c r="A212" s="88" t="s">
        <v>300</v>
      </c>
      <c r="B212" s="85">
        <v>1961770</v>
      </c>
      <c r="C212" s="85">
        <v>2284145</v>
      </c>
      <c r="D212" s="85">
        <v>2637272</v>
      </c>
      <c r="E212" s="85">
        <v>3022113</v>
      </c>
      <c r="F212" s="85">
        <v>3413712</v>
      </c>
      <c r="G212" s="85">
        <v>3875079</v>
      </c>
      <c r="H212" s="85">
        <v>3341640</v>
      </c>
      <c r="I212" s="85">
        <v>4075091</v>
      </c>
      <c r="J212" s="85">
        <v>4534991</v>
      </c>
      <c r="K212" s="85">
        <v>4737946</v>
      </c>
      <c r="L212" s="43">
        <v>4725143.0999999996</v>
      </c>
      <c r="M212" s="91">
        <f t="shared" si="111"/>
        <v>0.27067446766146264</v>
      </c>
      <c r="N212" s="91">
        <f t="shared" si="112"/>
        <v>0.28030630094920095</v>
      </c>
      <c r="O212" s="91">
        <f t="shared" si="113"/>
        <v>0.29267841853556531</v>
      </c>
      <c r="P212" s="91">
        <f t="shared" si="114"/>
        <v>0.29456225551363641</v>
      </c>
      <c r="Q212" s="91">
        <f t="shared" si="115"/>
        <v>0.29731020724825363</v>
      </c>
      <c r="R212" s="91">
        <f t="shared" si="116"/>
        <v>0.30099056959689968</v>
      </c>
      <c r="S212" s="91">
        <f t="shared" si="117"/>
        <v>0.31643030795897648</v>
      </c>
      <c r="T212" s="91">
        <f t="shared" si="118"/>
        <v>0.31874137253834434</v>
      </c>
      <c r="U212" s="91">
        <f t="shared" si="119"/>
        <v>0.30635823416808922</v>
      </c>
      <c r="V212" s="91">
        <f t="shared" si="120"/>
        <v>0.3065226075938639</v>
      </c>
      <c r="W212" s="91">
        <f t="shared" si="120"/>
        <v>0.29927724875928263</v>
      </c>
      <c r="X212" s="42">
        <f t="shared" si="135"/>
        <v>2.8602781097819996E-2</v>
      </c>
      <c r="Y212" s="85">
        <v>209766</v>
      </c>
      <c r="Z212" s="85">
        <v>214468</v>
      </c>
      <c r="AA212" s="85">
        <v>284876</v>
      </c>
      <c r="AB212" s="85">
        <v>327289</v>
      </c>
      <c r="AC212" s="85">
        <v>285877</v>
      </c>
      <c r="AD212" s="85">
        <v>315178</v>
      </c>
      <c r="AE212" s="85">
        <v>275365</v>
      </c>
      <c r="AF212" s="85">
        <v>336124</v>
      </c>
      <c r="AG212" s="85">
        <v>379558</v>
      </c>
      <c r="AH212" s="85">
        <v>431533</v>
      </c>
      <c r="AI212" s="45">
        <v>473834.42200000002</v>
      </c>
      <c r="AJ212" s="91">
        <f t="shared" si="134"/>
        <v>0.21533943020636115</v>
      </c>
      <c r="AK212" s="91">
        <f t="shared" si="134"/>
        <v>0.19368329375027121</v>
      </c>
      <c r="AL212" s="91">
        <f t="shared" si="134"/>
        <v>0.23690788621276204</v>
      </c>
      <c r="AM212" s="91">
        <f t="shared" si="134"/>
        <v>0.24475381944890282</v>
      </c>
      <c r="AN212" s="91">
        <f t="shared" si="134"/>
        <v>0.21033027828610867</v>
      </c>
      <c r="AO212" s="91">
        <f t="shared" si="134"/>
        <v>0.20842341177284052</v>
      </c>
      <c r="AP212" s="91">
        <f t="shared" si="134"/>
        <v>0.21363987305416565</v>
      </c>
      <c r="AQ212" s="91">
        <f t="shared" si="134"/>
        <v>0.20537361502006973</v>
      </c>
      <c r="AR212" s="91">
        <f t="shared" si="134"/>
        <v>0.19162957059583541</v>
      </c>
      <c r="AS212" s="91">
        <f t="shared" si="134"/>
        <v>0.19984745881456534</v>
      </c>
      <c r="AT212" s="91">
        <f t="shared" si="122"/>
        <v>0.20951947353554184</v>
      </c>
      <c r="AU212" s="42">
        <f t="shared" si="136"/>
        <v>-5.819956670819304E-3</v>
      </c>
      <c r="AV212" s="91">
        <f t="shared" si="123"/>
        <v>10.692690784342711</v>
      </c>
      <c r="AW212" s="91">
        <f t="shared" si="124"/>
        <v>9.3894214246468586</v>
      </c>
      <c r="AX212" s="91">
        <f t="shared" si="125"/>
        <v>10.801919559302188</v>
      </c>
      <c r="AY212" s="91">
        <f t="shared" si="126"/>
        <v>10.829806827209969</v>
      </c>
      <c r="AZ212" s="91">
        <f t="shared" si="127"/>
        <v>8.3743737022924023</v>
      </c>
      <c r="BA212" s="91">
        <f t="shared" si="128"/>
        <v>8.1334599888157122</v>
      </c>
      <c r="BB212" s="91">
        <f t="shared" si="129"/>
        <v>8.2404148861038298</v>
      </c>
      <c r="BC212" s="91">
        <f t="shared" si="130"/>
        <v>8.2482575235743205</v>
      </c>
      <c r="BD212" s="91">
        <f t="shared" si="131"/>
        <v>8.3695425194890127</v>
      </c>
      <c r="BE212" s="91">
        <f t="shared" si="132"/>
        <v>9.1080185379909349</v>
      </c>
      <c r="BF212" s="91">
        <f t="shared" si="133"/>
        <v>10.02793803218362</v>
      </c>
      <c r="BG212" s="91">
        <f t="shared" si="137"/>
        <v>-0.66475275215909058</v>
      </c>
    </row>
    <row r="213" spans="1:59" x14ac:dyDescent="0.2">
      <c r="A213" s="88" t="s">
        <v>301</v>
      </c>
      <c r="B213" s="85">
        <v>300613</v>
      </c>
      <c r="C213" s="85">
        <v>337797</v>
      </c>
      <c r="D213" s="85">
        <v>377329</v>
      </c>
      <c r="E213" s="85">
        <v>415826</v>
      </c>
      <c r="F213" s="85">
        <v>462505</v>
      </c>
      <c r="G213" s="85">
        <v>498880</v>
      </c>
      <c r="H213" s="85">
        <v>425461</v>
      </c>
      <c r="I213" s="85">
        <v>495134</v>
      </c>
      <c r="J213" s="85">
        <v>553019</v>
      </c>
      <c r="K213" s="85">
        <v>593936</v>
      </c>
      <c r="L213" s="43">
        <v>590758.66899999999</v>
      </c>
      <c r="M213" s="91">
        <f t="shared" si="111"/>
        <v>4.1476964041205273E-2</v>
      </c>
      <c r="N213" s="91">
        <f t="shared" si="112"/>
        <v>4.1453860215414189E-2</v>
      </c>
      <c r="O213" s="91">
        <f t="shared" si="113"/>
        <v>4.1875109957412934E-2</v>
      </c>
      <c r="P213" s="91">
        <f t="shared" si="114"/>
        <v>4.0530133870313047E-2</v>
      </c>
      <c r="Q213" s="91">
        <f t="shared" si="115"/>
        <v>4.0280919246659809E-2</v>
      </c>
      <c r="R213" s="91">
        <f t="shared" si="116"/>
        <v>3.8749706873202144E-2</v>
      </c>
      <c r="S213" s="91">
        <f t="shared" si="117"/>
        <v>4.02882283114082E-2</v>
      </c>
      <c r="T213" s="91">
        <f t="shared" si="118"/>
        <v>3.872789362259655E-2</v>
      </c>
      <c r="U213" s="91">
        <f t="shared" si="119"/>
        <v>3.7358822608777514E-2</v>
      </c>
      <c r="V213" s="91">
        <f t="shared" si="120"/>
        <v>3.8424838836041857E-2</v>
      </c>
      <c r="W213" s="91">
        <f t="shared" si="120"/>
        <v>3.7416989368854403E-2</v>
      </c>
      <c r="X213" s="42">
        <f t="shared" si="135"/>
        <v>-4.0599746723508703E-3</v>
      </c>
      <c r="Y213" s="85">
        <v>18577</v>
      </c>
      <c r="Z213" s="85">
        <v>20126</v>
      </c>
      <c r="AA213" s="85">
        <v>21870</v>
      </c>
      <c r="AB213" s="85">
        <v>29759</v>
      </c>
      <c r="AC213" s="85">
        <v>28754</v>
      </c>
      <c r="AD213" s="85">
        <v>29004</v>
      </c>
      <c r="AE213" s="85">
        <v>27753</v>
      </c>
      <c r="AF213" s="85">
        <v>30091</v>
      </c>
      <c r="AG213" s="85">
        <v>37326</v>
      </c>
      <c r="AH213" s="85">
        <v>49446</v>
      </c>
      <c r="AI213" s="45">
        <v>54027.428999999996</v>
      </c>
      <c r="AJ213" s="91">
        <f t="shared" si="134"/>
        <v>1.9070586248217399E-2</v>
      </c>
      <c r="AK213" s="91">
        <f t="shared" si="134"/>
        <v>1.8175531874302733E-2</v>
      </c>
      <c r="AL213" s="91">
        <f t="shared" si="134"/>
        <v>1.8187476205342345E-2</v>
      </c>
      <c r="AM213" s="91">
        <f t="shared" si="134"/>
        <v>2.2254426250133363E-2</v>
      </c>
      <c r="AN213" s="91">
        <f t="shared" si="134"/>
        <v>2.1155380887020531E-2</v>
      </c>
      <c r="AO213" s="91">
        <f t="shared" si="134"/>
        <v>1.9179995542390225E-2</v>
      </c>
      <c r="AP213" s="91">
        <f t="shared" si="134"/>
        <v>2.1531957209058011E-2</v>
      </c>
      <c r="AQ213" s="91">
        <f t="shared" si="134"/>
        <v>1.838576670981221E-2</v>
      </c>
      <c r="AR213" s="91">
        <f t="shared" si="134"/>
        <v>1.8844986410667543E-2</v>
      </c>
      <c r="AS213" s="91">
        <f t="shared" si="134"/>
        <v>2.2898961257991853E-2</v>
      </c>
      <c r="AT213" s="91">
        <f t="shared" si="122"/>
        <v>2.3889776586469409E-2</v>
      </c>
      <c r="AU213" s="42">
        <f t="shared" si="136"/>
        <v>4.8191903382520107E-3</v>
      </c>
      <c r="AV213" s="91">
        <f t="shared" ref="AV213:AV237" si="138">Y213/B213*100</f>
        <v>6.1797061337999359</v>
      </c>
      <c r="AW213" s="91">
        <f t="shared" ref="AW213:AW237" si="139">Z213/C213*100</f>
        <v>5.9580162049988603</v>
      </c>
      <c r="AX213" s="91">
        <f t="shared" ref="AX213:AX237" si="140">AA213/D213*100</f>
        <v>5.7960029576311394</v>
      </c>
      <c r="AY213" s="91">
        <f t="shared" ref="AY213:AY237" si="141">AB213/E213*100</f>
        <v>7.1565991544540273</v>
      </c>
      <c r="AZ213" s="91">
        <f t="shared" ref="AZ213:AZ237" si="142">AC213/F213*100</f>
        <v>6.217013870120323</v>
      </c>
      <c r="BA213" s="91">
        <f t="shared" ref="BA213:BA237" si="143">AD213/G213*100</f>
        <v>5.8138229634381009</v>
      </c>
      <c r="BB213" s="91">
        <f t="shared" ref="BB213:BB237" si="144">AE213/H213*100</f>
        <v>6.5230420649601255</v>
      </c>
      <c r="BC213" s="91">
        <f t="shared" ref="BC213:BC237" si="145">AF213/I213*100</f>
        <v>6.0773447188033947</v>
      </c>
      <c r="BD213" s="91">
        <f t="shared" ref="BD213:BD237" si="146">AG213/J213*100</f>
        <v>6.7494968527301955</v>
      </c>
      <c r="BE213" s="91">
        <f t="shared" ref="BE213:BE237" si="147">AH213/K213*100</f>
        <v>8.3251394089598882</v>
      </c>
      <c r="BF213" s="91">
        <f t="shared" ref="BF213:BF237" si="148">AI213/L213*100</f>
        <v>9.1454314316630025</v>
      </c>
      <c r="BG213" s="91">
        <f t="shared" si="137"/>
        <v>2.9657252978630666</v>
      </c>
    </row>
    <row r="214" spans="1:59" x14ac:dyDescent="0.2">
      <c r="A214" s="88" t="s">
        <v>302</v>
      </c>
      <c r="B214" s="85">
        <v>6286538</v>
      </c>
      <c r="C214" s="85">
        <v>7028809</v>
      </c>
      <c r="D214" s="85">
        <v>7613908</v>
      </c>
      <c r="E214" s="85">
        <v>9467357</v>
      </c>
      <c r="F214" s="85">
        <v>10415345</v>
      </c>
      <c r="G214" s="85">
        <v>12125075</v>
      </c>
      <c r="H214" s="85">
        <v>10296288</v>
      </c>
      <c r="I214" s="85">
        <v>12364270</v>
      </c>
      <c r="J214" s="85">
        <v>13023735</v>
      </c>
      <c r="K214" s="85">
        <v>14673091</v>
      </c>
      <c r="L214" s="43">
        <v>14180612.978</v>
      </c>
      <c r="M214" s="91">
        <f t="shared" ref="M214:M277" si="149">B214/B$289*100</f>
        <v>0.86738268328272727</v>
      </c>
      <c r="N214" s="91">
        <f t="shared" ref="N214:N277" si="150">C214/C$289*100</f>
        <v>0.86256321331108676</v>
      </c>
      <c r="O214" s="91">
        <f t="shared" ref="O214:O277" si="151">D214/D$289*100</f>
        <v>0.84497410669634709</v>
      </c>
      <c r="P214" s="91">
        <f t="shared" ref="P214:P277" si="152">E214/E$289*100</f>
        <v>0.92277357983398189</v>
      </c>
      <c r="Q214" s="91">
        <f t="shared" ref="Q214:Q277" si="153">F214/F$289*100</f>
        <v>0.90710299536459515</v>
      </c>
      <c r="R214" s="91">
        <f t="shared" ref="R214:R277" si="154">G214/G$289*100</f>
        <v>0.94179582678317741</v>
      </c>
      <c r="S214" s="91">
        <f t="shared" ref="S214:S277" si="155">H214/H$289*100</f>
        <v>0.97498760568891729</v>
      </c>
      <c r="T214" s="91">
        <f t="shared" ref="T214:T277" si="156">I214/I$289*100</f>
        <v>0.96709604527473758</v>
      </c>
      <c r="U214" s="91">
        <f t="shared" ref="U214:U277" si="157">J214/J$289*100</f>
        <v>0.8798095645334556</v>
      </c>
      <c r="V214" s="91">
        <f t="shared" ref="V214:W277" si="158">K214/K$289*100</f>
        <v>0.94927931107320684</v>
      </c>
      <c r="W214" s="91">
        <f t="shared" si="158"/>
        <v>0.89816006583504704</v>
      </c>
      <c r="X214" s="42">
        <f t="shared" si="135"/>
        <v>3.0777382552319765E-2</v>
      </c>
      <c r="Y214" s="85">
        <v>1677609</v>
      </c>
      <c r="Z214" s="85">
        <v>1583058</v>
      </c>
      <c r="AA214" s="85">
        <v>1736559</v>
      </c>
      <c r="AB214" s="85">
        <v>2151452</v>
      </c>
      <c r="AC214" s="85">
        <v>1794401</v>
      </c>
      <c r="AD214" s="85">
        <v>1911818</v>
      </c>
      <c r="AE214" s="85">
        <v>1580000</v>
      </c>
      <c r="AF214" s="85">
        <v>1924979</v>
      </c>
      <c r="AG214" s="85">
        <v>2023895</v>
      </c>
      <c r="AH214" s="85">
        <v>2502012</v>
      </c>
      <c r="AI214" s="45">
        <v>2621199.2910000002</v>
      </c>
      <c r="AJ214" s="91">
        <f t="shared" si="134"/>
        <v>1.7221826519505701</v>
      </c>
      <c r="AK214" s="91">
        <f t="shared" si="134"/>
        <v>1.4296393291200404</v>
      </c>
      <c r="AL214" s="91">
        <f t="shared" si="134"/>
        <v>1.4441529717271651</v>
      </c>
      <c r="AM214" s="91">
        <f t="shared" si="134"/>
        <v>1.6089025123391891</v>
      </c>
      <c r="AN214" s="91">
        <f t="shared" si="134"/>
        <v>1.3202071579276111</v>
      </c>
      <c r="AO214" s="91">
        <f t="shared" si="134"/>
        <v>1.2642621954854982</v>
      </c>
      <c r="AP214" s="91">
        <f t="shared" si="134"/>
        <v>1.2258311674525872</v>
      </c>
      <c r="AQ214" s="91">
        <f t="shared" si="134"/>
        <v>1.1761727697746036</v>
      </c>
      <c r="AR214" s="91">
        <f t="shared" si="134"/>
        <v>1.0218151897234633</v>
      </c>
      <c r="AS214" s="91">
        <f t="shared" si="134"/>
        <v>1.1587080017601163</v>
      </c>
      <c r="AT214" s="91">
        <f t="shared" si="122"/>
        <v>1.1590384108524212</v>
      </c>
      <c r="AU214" s="42">
        <f t="shared" si="136"/>
        <v>-0.56314424109814887</v>
      </c>
      <c r="AV214" s="91">
        <f t="shared" si="138"/>
        <v>26.685737046367969</v>
      </c>
      <c r="AW214" s="91">
        <f t="shared" si="139"/>
        <v>22.522421650666562</v>
      </c>
      <c r="AX214" s="91">
        <f t="shared" si="140"/>
        <v>22.807722394334156</v>
      </c>
      <c r="AY214" s="91">
        <f t="shared" si="141"/>
        <v>22.724948472947624</v>
      </c>
      <c r="AZ214" s="91">
        <f t="shared" si="142"/>
        <v>17.22843554390181</v>
      </c>
      <c r="BA214" s="91">
        <f t="shared" si="143"/>
        <v>15.767473603256063</v>
      </c>
      <c r="BB214" s="91">
        <f t="shared" si="144"/>
        <v>15.345336105594559</v>
      </c>
      <c r="BC214" s="91">
        <f t="shared" si="145"/>
        <v>15.568885182869671</v>
      </c>
      <c r="BD214" s="91">
        <f t="shared" si="146"/>
        <v>15.540050530819308</v>
      </c>
      <c r="BE214" s="91">
        <f t="shared" si="147"/>
        <v>17.051703693516245</v>
      </c>
      <c r="BF214" s="91">
        <f t="shared" si="148"/>
        <v>18.484386359507628</v>
      </c>
      <c r="BG214" s="91">
        <f t="shared" si="137"/>
        <v>-8.2013506868603407</v>
      </c>
    </row>
    <row r="215" spans="1:59" x14ac:dyDescent="0.2">
      <c r="A215" s="88" t="s">
        <v>303</v>
      </c>
      <c r="B215" s="85">
        <v>21158082</v>
      </c>
      <c r="C215" s="85">
        <v>24231365</v>
      </c>
      <c r="D215" s="85">
        <v>25674197</v>
      </c>
      <c r="E215" s="85">
        <v>29809799</v>
      </c>
      <c r="F215" s="85">
        <v>30884798</v>
      </c>
      <c r="G215" s="85">
        <v>30835619</v>
      </c>
      <c r="H215" s="85">
        <v>26062564</v>
      </c>
      <c r="I215" s="85">
        <v>32143063</v>
      </c>
      <c r="J215" s="85">
        <v>35286454</v>
      </c>
      <c r="K215" s="85">
        <v>38287881</v>
      </c>
      <c r="L215" s="43">
        <v>40137919.364</v>
      </c>
      <c r="M215" s="91">
        <f t="shared" si="149"/>
        <v>2.9192782956654324</v>
      </c>
      <c r="N215" s="91">
        <f t="shared" si="150"/>
        <v>2.973630960424988</v>
      </c>
      <c r="O215" s="91">
        <f t="shared" si="151"/>
        <v>2.8492636994328064</v>
      </c>
      <c r="P215" s="91">
        <f t="shared" si="152"/>
        <v>2.9055305443072919</v>
      </c>
      <c r="Q215" s="91">
        <f t="shared" si="153"/>
        <v>2.6898477944830876</v>
      </c>
      <c r="R215" s="91">
        <f t="shared" si="154"/>
        <v>2.3951074356633715</v>
      </c>
      <c r="S215" s="91">
        <f t="shared" si="155"/>
        <v>2.4679454258150288</v>
      </c>
      <c r="T215" s="91">
        <f t="shared" si="156"/>
        <v>2.5141337992713471</v>
      </c>
      <c r="U215" s="91">
        <f t="shared" si="157"/>
        <v>2.3837524126273921</v>
      </c>
      <c r="V215" s="91">
        <f t="shared" si="158"/>
        <v>2.4770440869025432</v>
      </c>
      <c r="W215" s="91">
        <f t="shared" si="158"/>
        <v>2.5422227060551577</v>
      </c>
      <c r="X215" s="42">
        <f t="shared" si="135"/>
        <v>-0.37705558961027474</v>
      </c>
      <c r="Y215" s="85">
        <v>7394229</v>
      </c>
      <c r="Z215" s="85">
        <v>8450366</v>
      </c>
      <c r="AA215" s="85">
        <v>8799674</v>
      </c>
      <c r="AB215" s="85">
        <v>9952875</v>
      </c>
      <c r="AC215" s="85">
        <v>9568447</v>
      </c>
      <c r="AD215" s="85">
        <v>8894864</v>
      </c>
      <c r="AE215" s="85">
        <v>7592859</v>
      </c>
      <c r="AF215" s="85">
        <v>9786804</v>
      </c>
      <c r="AG215" s="85">
        <v>10351190</v>
      </c>
      <c r="AH215" s="85">
        <v>11956593</v>
      </c>
      <c r="AI215" s="45">
        <v>13512678.059</v>
      </c>
      <c r="AJ215" s="91">
        <f t="shared" si="134"/>
        <v>7.5906918169548536</v>
      </c>
      <c r="AK215" s="91">
        <f t="shared" si="134"/>
        <v>7.6314169026395744</v>
      </c>
      <c r="AL215" s="91">
        <f t="shared" si="134"/>
        <v>7.3179634883296609</v>
      </c>
      <c r="AM215" s="91">
        <f t="shared" si="134"/>
        <v>7.4429759959775561</v>
      </c>
      <c r="AN215" s="91">
        <f t="shared" si="134"/>
        <v>7.0398602205699712</v>
      </c>
      <c r="AO215" s="91">
        <f t="shared" ref="AO215:AS265" si="159">AD215/AD$289*100</f>
        <v>5.8820663312014645</v>
      </c>
      <c r="AP215" s="91">
        <f t="shared" si="159"/>
        <v>5.8908627925777752</v>
      </c>
      <c r="AQ215" s="91">
        <f t="shared" si="159"/>
        <v>5.9797911394987535</v>
      </c>
      <c r="AR215" s="91">
        <f t="shared" si="159"/>
        <v>5.2260631968128859</v>
      </c>
      <c r="AS215" s="91">
        <f t="shared" si="159"/>
        <v>5.5372236355736879</v>
      </c>
      <c r="AT215" s="91">
        <f t="shared" si="122"/>
        <v>5.9750179841872004</v>
      </c>
      <c r="AU215" s="42">
        <f t="shared" si="136"/>
        <v>-1.6156738327676532</v>
      </c>
      <c r="AV215" s="91">
        <f t="shared" si="138"/>
        <v>34.947539195660553</v>
      </c>
      <c r="AW215" s="91">
        <f t="shared" si="139"/>
        <v>34.873668899791653</v>
      </c>
      <c r="AX215" s="91">
        <f t="shared" si="140"/>
        <v>34.274388406383267</v>
      </c>
      <c r="AY215" s="91">
        <f t="shared" si="141"/>
        <v>33.387930592889944</v>
      </c>
      <c r="AZ215" s="91">
        <f t="shared" si="142"/>
        <v>30.98108979051765</v>
      </c>
      <c r="BA215" s="91">
        <f t="shared" si="143"/>
        <v>28.846069216252801</v>
      </c>
      <c r="BB215" s="91">
        <f t="shared" si="144"/>
        <v>29.133200401925151</v>
      </c>
      <c r="BC215" s="91">
        <f t="shared" si="145"/>
        <v>30.447639666449959</v>
      </c>
      <c r="BD215" s="91">
        <f t="shared" si="146"/>
        <v>29.33474131461325</v>
      </c>
      <c r="BE215" s="91">
        <f t="shared" si="147"/>
        <v>31.228139786581554</v>
      </c>
      <c r="BF215" s="91">
        <f t="shared" si="148"/>
        <v>33.665616636620236</v>
      </c>
      <c r="BG215" s="91">
        <f t="shared" si="137"/>
        <v>-1.2819225590403178</v>
      </c>
    </row>
    <row r="216" spans="1:59" x14ac:dyDescent="0.2">
      <c r="A216" s="88" t="s">
        <v>304</v>
      </c>
      <c r="B216" s="85">
        <v>6066973</v>
      </c>
      <c r="C216" s="85">
        <v>6869681</v>
      </c>
      <c r="D216" s="85">
        <v>8153668</v>
      </c>
      <c r="E216" s="85">
        <v>10779975</v>
      </c>
      <c r="F216" s="85">
        <v>12611364</v>
      </c>
      <c r="G216" s="85">
        <v>15064587</v>
      </c>
      <c r="H216" s="85">
        <v>11467010</v>
      </c>
      <c r="I216" s="85">
        <v>10508021</v>
      </c>
      <c r="J216" s="85">
        <v>10865183</v>
      </c>
      <c r="K216" s="85">
        <v>12396525</v>
      </c>
      <c r="L216" s="43">
        <v>12247606.172</v>
      </c>
      <c r="M216" s="91">
        <f t="shared" si="149"/>
        <v>0.83708828613520792</v>
      </c>
      <c r="N216" s="91">
        <f t="shared" si="150"/>
        <v>0.84303530196682253</v>
      </c>
      <c r="O216" s="91">
        <f t="shared" si="151"/>
        <v>0.90487543776449531</v>
      </c>
      <c r="P216" s="91">
        <f t="shared" si="152"/>
        <v>1.0507131104563636</v>
      </c>
      <c r="Q216" s="91">
        <f t="shared" si="153"/>
        <v>1.0983607417741055</v>
      </c>
      <c r="R216" s="91">
        <f t="shared" si="154"/>
        <v>1.170117724534661</v>
      </c>
      <c r="S216" s="91">
        <f t="shared" si="155"/>
        <v>1.0858469211730357</v>
      </c>
      <c r="T216" s="91">
        <f t="shared" si="156"/>
        <v>0.82190582644700361</v>
      </c>
      <c r="U216" s="91">
        <f t="shared" si="157"/>
        <v>0.73399005153332009</v>
      </c>
      <c r="V216" s="91">
        <f t="shared" si="158"/>
        <v>0.80199630137247746</v>
      </c>
      <c r="W216" s="91">
        <f t="shared" si="158"/>
        <v>0.775728861850421</v>
      </c>
      <c r="X216" s="42">
        <f t="shared" si="135"/>
        <v>-6.1359424284786912E-2</v>
      </c>
      <c r="Y216" s="85">
        <v>232946</v>
      </c>
      <c r="Z216" s="85">
        <v>210288</v>
      </c>
      <c r="AA216" s="85">
        <v>234093</v>
      </c>
      <c r="AB216" s="85">
        <v>319781</v>
      </c>
      <c r="AC216" s="85">
        <v>388912</v>
      </c>
      <c r="AD216" s="85">
        <v>487928</v>
      </c>
      <c r="AE216" s="85">
        <v>573705</v>
      </c>
      <c r="AF216" s="85">
        <v>270658</v>
      </c>
      <c r="AG216" s="85">
        <v>548512</v>
      </c>
      <c r="AH216" s="85">
        <v>1246846</v>
      </c>
      <c r="AI216" s="45">
        <v>1391140.4169999999</v>
      </c>
      <c r="AJ216" s="91">
        <f t="shared" ref="AJ216:AN266" si="160">Y216/Y$289*100</f>
        <v>0.23913531701443991</v>
      </c>
      <c r="AK216" s="91">
        <f t="shared" si="160"/>
        <v>0.18990838948541056</v>
      </c>
      <c r="AL216" s="91">
        <f t="shared" si="160"/>
        <v>0.19467585127284889</v>
      </c>
      <c r="AM216" s="91">
        <f t="shared" si="160"/>
        <v>0.2391391740547027</v>
      </c>
      <c r="AN216" s="91">
        <f t="shared" si="160"/>
        <v>0.28613693717510363</v>
      </c>
      <c r="AO216" s="91">
        <f t="shared" si="159"/>
        <v>0.32266090418588389</v>
      </c>
      <c r="AP216" s="91">
        <f t="shared" si="159"/>
        <v>0.4451047277996118</v>
      </c>
      <c r="AQ216" s="91">
        <f t="shared" si="159"/>
        <v>0.16537352850168999</v>
      </c>
      <c r="AR216" s="91">
        <f t="shared" si="159"/>
        <v>0.27693032165482712</v>
      </c>
      <c r="AS216" s="91">
        <f t="shared" si="159"/>
        <v>0.57742746124422817</v>
      </c>
      <c r="AT216" s="91">
        <f t="shared" si="122"/>
        <v>0.6151326164814892</v>
      </c>
      <c r="AU216" s="42">
        <f t="shared" si="136"/>
        <v>0.3759972994670493</v>
      </c>
      <c r="AV216" s="91">
        <f t="shared" si="138"/>
        <v>3.8395753533104564</v>
      </c>
      <c r="AW216" s="91">
        <f t="shared" si="139"/>
        <v>3.061102837235091</v>
      </c>
      <c r="AX216" s="91">
        <f t="shared" si="140"/>
        <v>2.8710146157533027</v>
      </c>
      <c r="AY216" s="91">
        <f t="shared" si="141"/>
        <v>2.966435450917094</v>
      </c>
      <c r="AZ216" s="91">
        <f t="shared" si="142"/>
        <v>3.0838218609818888</v>
      </c>
      <c r="BA216" s="91">
        <f t="shared" si="143"/>
        <v>3.2389072465113049</v>
      </c>
      <c r="BB216" s="91">
        <f t="shared" si="144"/>
        <v>5.0030914772028634</v>
      </c>
      <c r="BC216" s="91">
        <f t="shared" si="145"/>
        <v>2.5757276274952248</v>
      </c>
      <c r="BD216" s="91">
        <f t="shared" si="146"/>
        <v>5.0483457112503309</v>
      </c>
      <c r="BE216" s="91">
        <f t="shared" si="147"/>
        <v>10.058028358753763</v>
      </c>
      <c r="BF216" s="91">
        <f t="shared" si="148"/>
        <v>11.358467911716257</v>
      </c>
      <c r="BG216" s="91">
        <f t="shared" si="137"/>
        <v>7.5188925584058008</v>
      </c>
    </row>
    <row r="217" spans="1:59" x14ac:dyDescent="0.2">
      <c r="A217" s="88" t="s">
        <v>305</v>
      </c>
      <c r="B217" s="85">
        <v>419075</v>
      </c>
      <c r="C217" s="85">
        <v>544473</v>
      </c>
      <c r="D217" s="85">
        <v>634938</v>
      </c>
      <c r="E217" s="85">
        <v>838723</v>
      </c>
      <c r="F217" s="85">
        <v>1059037</v>
      </c>
      <c r="G217" s="85">
        <v>1436270</v>
      </c>
      <c r="H217" s="85">
        <v>1123268</v>
      </c>
      <c r="I217" s="85">
        <v>1394461</v>
      </c>
      <c r="J217" s="85">
        <v>1884926</v>
      </c>
      <c r="K217" s="85">
        <v>2092980</v>
      </c>
      <c r="L217" s="43">
        <v>1742507.044</v>
      </c>
      <c r="M217" s="91">
        <f t="shared" si="149"/>
        <v>5.7821713317681205E-2</v>
      </c>
      <c r="N217" s="91">
        <f t="shared" si="150"/>
        <v>6.681677940617356E-2</v>
      </c>
      <c r="O217" s="91">
        <f t="shared" si="151"/>
        <v>7.046396795936663E-2</v>
      </c>
      <c r="P217" s="91">
        <f t="shared" si="152"/>
        <v>8.1749470860673856E-2</v>
      </c>
      <c r="Q217" s="91">
        <f t="shared" si="153"/>
        <v>9.2234643682176126E-2</v>
      </c>
      <c r="R217" s="91">
        <f t="shared" si="154"/>
        <v>0.11155997733076901</v>
      </c>
      <c r="S217" s="91">
        <f t="shared" si="155"/>
        <v>0.10636574830336708</v>
      </c>
      <c r="T217" s="91">
        <f t="shared" si="156"/>
        <v>0.10907054912177232</v>
      </c>
      <c r="U217" s="91">
        <f t="shared" si="157"/>
        <v>0.1273348945780752</v>
      </c>
      <c r="V217" s="91">
        <f t="shared" si="158"/>
        <v>0.13540586727704482</v>
      </c>
      <c r="W217" s="91">
        <f t="shared" si="158"/>
        <v>0.11036548587745212</v>
      </c>
      <c r="X217" s="42">
        <f t="shared" si="135"/>
        <v>5.254377255977092E-2</v>
      </c>
      <c r="Y217" s="85">
        <v>32850</v>
      </c>
      <c r="Z217" s="85">
        <v>34080</v>
      </c>
      <c r="AA217" s="85">
        <v>52041</v>
      </c>
      <c r="AB217" s="85">
        <v>67476</v>
      </c>
      <c r="AC217" s="85">
        <v>71980</v>
      </c>
      <c r="AD217" s="85">
        <v>87474</v>
      </c>
      <c r="AE217" s="85">
        <v>88568</v>
      </c>
      <c r="AF217" s="85">
        <v>143754</v>
      </c>
      <c r="AG217" s="85">
        <v>168562</v>
      </c>
      <c r="AH217" s="85">
        <v>202148</v>
      </c>
      <c r="AI217" s="45">
        <v>162022.245</v>
      </c>
      <c r="AJ217" s="91">
        <f t="shared" si="160"/>
        <v>3.3722816291863141E-2</v>
      </c>
      <c r="AK217" s="91">
        <f t="shared" si="160"/>
        <v>3.0777209891495433E-2</v>
      </c>
      <c r="AL217" s="91">
        <f t="shared" si="160"/>
        <v>4.3278209840064974E-2</v>
      </c>
      <c r="AM217" s="91">
        <f t="shared" si="160"/>
        <v>5.0460017663698335E-2</v>
      </c>
      <c r="AN217" s="91">
        <f t="shared" si="160"/>
        <v>5.2958347229871951E-2</v>
      </c>
      <c r="AO217" s="91">
        <f t="shared" si="159"/>
        <v>5.7845501657531453E-2</v>
      </c>
      <c r="AP217" s="91">
        <f t="shared" si="159"/>
        <v>6.8714819518316941E-2</v>
      </c>
      <c r="AQ217" s="91">
        <f t="shared" si="159"/>
        <v>8.7834485646949068E-2</v>
      </c>
      <c r="AR217" s="91">
        <f t="shared" si="159"/>
        <v>8.5102839826258977E-2</v>
      </c>
      <c r="AS217" s="91">
        <f t="shared" si="159"/>
        <v>9.3616859207631298E-2</v>
      </c>
      <c r="AT217" s="91">
        <f t="shared" si="122"/>
        <v>7.1642780467828848E-2</v>
      </c>
      <c r="AU217" s="42">
        <f t="shared" si="136"/>
        <v>3.7919964175965708E-2</v>
      </c>
      <c r="AV217" s="91">
        <f t="shared" si="138"/>
        <v>7.8386923581697783</v>
      </c>
      <c r="AW217" s="91">
        <f t="shared" si="139"/>
        <v>6.2592635447487748</v>
      </c>
      <c r="AX217" s="91">
        <f t="shared" si="140"/>
        <v>8.1962333330183412</v>
      </c>
      <c r="AY217" s="91">
        <f t="shared" si="141"/>
        <v>8.0450875914932585</v>
      </c>
      <c r="AZ217" s="91">
        <f t="shared" si="142"/>
        <v>6.7967408126439395</v>
      </c>
      <c r="BA217" s="91">
        <f t="shared" si="143"/>
        <v>6.090359055052323</v>
      </c>
      <c r="BB217" s="91">
        <f t="shared" si="144"/>
        <v>7.8848502761584953</v>
      </c>
      <c r="BC217" s="91">
        <f t="shared" si="145"/>
        <v>10.308929399961706</v>
      </c>
      <c r="BD217" s="91">
        <f t="shared" si="146"/>
        <v>8.9426322306552084</v>
      </c>
      <c r="BE217" s="91">
        <f t="shared" si="147"/>
        <v>9.6583818287800174</v>
      </c>
      <c r="BF217" s="91">
        <f t="shared" si="148"/>
        <v>9.2982261137992843</v>
      </c>
      <c r="BG217" s="91">
        <f t="shared" si="137"/>
        <v>1.459533755629506</v>
      </c>
    </row>
    <row r="218" spans="1:59" x14ac:dyDescent="0.2">
      <c r="A218" s="88" t="s">
        <v>306</v>
      </c>
      <c r="B218" s="85">
        <v>5284702</v>
      </c>
      <c r="C218" s="85">
        <v>6657603</v>
      </c>
      <c r="D218" s="85">
        <v>8812827</v>
      </c>
      <c r="E218" s="85">
        <v>9870857</v>
      </c>
      <c r="F218" s="85">
        <v>12790982</v>
      </c>
      <c r="G218" s="85">
        <v>15079628</v>
      </c>
      <c r="H218" s="85">
        <v>9810299</v>
      </c>
      <c r="I218" s="85">
        <v>12665771</v>
      </c>
      <c r="J218" s="85">
        <v>16681999</v>
      </c>
      <c r="K218" s="85">
        <v>17588467</v>
      </c>
      <c r="L218" s="43">
        <v>14714628.437999999</v>
      </c>
      <c r="M218" s="91">
        <f t="shared" si="149"/>
        <v>0.72915474321631335</v>
      </c>
      <c r="N218" s="91">
        <f t="shared" si="150"/>
        <v>0.81700945873326924</v>
      </c>
      <c r="O218" s="91">
        <f t="shared" si="151"/>
        <v>0.97802739694181351</v>
      </c>
      <c r="P218" s="91">
        <f t="shared" si="152"/>
        <v>0.96210231112224021</v>
      </c>
      <c r="Q218" s="91">
        <f t="shared" si="153"/>
        <v>1.1140042010950784</v>
      </c>
      <c r="R218" s="91">
        <f t="shared" si="154"/>
        <v>1.1712860101766589</v>
      </c>
      <c r="S218" s="91">
        <f t="shared" si="155"/>
        <v>0.92896779238327254</v>
      </c>
      <c r="T218" s="91">
        <f t="shared" si="156"/>
        <v>0.99067854749657325</v>
      </c>
      <c r="U218" s="91">
        <f t="shared" si="157"/>
        <v>1.1269411022058986</v>
      </c>
      <c r="V218" s="91">
        <f t="shared" si="158"/>
        <v>1.137890294321342</v>
      </c>
      <c r="W218" s="91">
        <f t="shared" si="158"/>
        <v>0.93198310024509967</v>
      </c>
      <c r="X218" s="42">
        <f t="shared" si="135"/>
        <v>0.20282835702878632</v>
      </c>
      <c r="Y218" s="85">
        <v>444231</v>
      </c>
      <c r="Z218" s="85">
        <v>500979</v>
      </c>
      <c r="AA218" s="85">
        <v>585337</v>
      </c>
      <c r="AB218" s="85">
        <v>832853</v>
      </c>
      <c r="AC218" s="85">
        <v>990987</v>
      </c>
      <c r="AD218" s="85">
        <v>1135298</v>
      </c>
      <c r="AE218" s="85">
        <v>1018674</v>
      </c>
      <c r="AF218" s="85">
        <v>1010870</v>
      </c>
      <c r="AG218" s="85">
        <v>1114298</v>
      </c>
      <c r="AH218" s="85">
        <v>1295971</v>
      </c>
      <c r="AI218" s="45">
        <v>1243409.852</v>
      </c>
      <c r="AJ218" s="91">
        <f t="shared" si="160"/>
        <v>0.45603410667125288</v>
      </c>
      <c r="AK218" s="91">
        <f t="shared" si="160"/>
        <v>0.45242769466641697</v>
      </c>
      <c r="AL218" s="91">
        <f t="shared" si="160"/>
        <v>0.4867765322179457</v>
      </c>
      <c r="AM218" s="91">
        <f t="shared" si="160"/>
        <v>0.62282555414168228</v>
      </c>
      <c r="AN218" s="91">
        <f t="shared" si="160"/>
        <v>0.72910577446914571</v>
      </c>
      <c r="AO218" s="91">
        <f t="shared" si="159"/>
        <v>0.75075888081935371</v>
      </c>
      <c r="AP218" s="91">
        <f t="shared" si="159"/>
        <v>0.79033059409721329</v>
      </c>
      <c r="AQ218" s="91">
        <f t="shared" si="159"/>
        <v>0.61764713681658534</v>
      </c>
      <c r="AR218" s="91">
        <f t="shared" si="159"/>
        <v>0.56258186431533042</v>
      </c>
      <c r="AS218" s="91">
        <f t="shared" si="159"/>
        <v>0.60017776403512835</v>
      </c>
      <c r="AT218" s="91">
        <f t="shared" si="122"/>
        <v>0.54980931203842753</v>
      </c>
      <c r="AU218" s="42">
        <f t="shared" si="136"/>
        <v>9.3775205367174652E-2</v>
      </c>
      <c r="AV218" s="91">
        <f t="shared" si="138"/>
        <v>8.4059801290593104</v>
      </c>
      <c r="AW218" s="91">
        <f t="shared" si="139"/>
        <v>7.5249154988664841</v>
      </c>
      <c r="AX218" s="91">
        <f t="shared" si="140"/>
        <v>6.6418755298384955</v>
      </c>
      <c r="AY218" s="91">
        <f t="shared" si="141"/>
        <v>8.4374943330655086</v>
      </c>
      <c r="AZ218" s="91">
        <f t="shared" si="142"/>
        <v>7.7475443245874329</v>
      </c>
      <c r="BA218" s="91">
        <f t="shared" si="143"/>
        <v>7.5286870471871064</v>
      </c>
      <c r="BB218" s="91">
        <f t="shared" si="144"/>
        <v>10.383720210770335</v>
      </c>
      <c r="BC218" s="91">
        <f t="shared" si="145"/>
        <v>7.9811169805612314</v>
      </c>
      <c r="BD218" s="91">
        <f t="shared" si="146"/>
        <v>6.6796431290998157</v>
      </c>
      <c r="BE218" s="91">
        <f t="shared" si="147"/>
        <v>7.3682999206241231</v>
      </c>
      <c r="BF218" s="91">
        <f t="shared" si="148"/>
        <v>8.4501613971368705</v>
      </c>
      <c r="BG218" s="91">
        <f t="shared" si="137"/>
        <v>4.4181268077560176E-2</v>
      </c>
    </row>
    <row r="219" spans="1:59" x14ac:dyDescent="0.2">
      <c r="A219" s="88" t="s">
        <v>171</v>
      </c>
      <c r="B219" s="85">
        <v>1063017</v>
      </c>
      <c r="C219" s="85">
        <v>1439904</v>
      </c>
      <c r="D219" s="85">
        <v>1382445</v>
      </c>
      <c r="E219" s="85">
        <v>1859599</v>
      </c>
      <c r="F219" s="85">
        <v>2102594</v>
      </c>
      <c r="G219" s="85">
        <v>3410665</v>
      </c>
      <c r="H219" s="85">
        <v>2048417</v>
      </c>
      <c r="I219" s="85">
        <v>2404491</v>
      </c>
      <c r="J219" s="85">
        <v>3494174</v>
      </c>
      <c r="K219" s="85">
        <v>4205524</v>
      </c>
      <c r="L219" s="43">
        <v>3093390.12</v>
      </c>
      <c r="M219" s="91">
        <f t="shared" si="149"/>
        <v>0.14666936521105178</v>
      </c>
      <c r="N219" s="91">
        <f t="shared" si="150"/>
        <v>0.17670251405316137</v>
      </c>
      <c r="O219" s="91">
        <f t="shared" si="151"/>
        <v>0.15342058623926527</v>
      </c>
      <c r="P219" s="91">
        <f t="shared" si="152"/>
        <v>0.18125320786843602</v>
      </c>
      <c r="Q219" s="91">
        <f t="shared" si="153"/>
        <v>0.18312108868555246</v>
      </c>
      <c r="R219" s="91">
        <f t="shared" si="154"/>
        <v>0.26491795420279429</v>
      </c>
      <c r="S219" s="91">
        <f t="shared" si="155"/>
        <v>0.19397099093211798</v>
      </c>
      <c r="T219" s="91">
        <f t="shared" si="156"/>
        <v>0.18807206062296428</v>
      </c>
      <c r="U219" s="91">
        <f t="shared" si="157"/>
        <v>0.23604654926901708</v>
      </c>
      <c r="V219" s="91">
        <f t="shared" si="158"/>
        <v>0.27207743245249666</v>
      </c>
      <c r="W219" s="91">
        <f t="shared" si="158"/>
        <v>0.19592661319669816</v>
      </c>
      <c r="X219" s="42">
        <f t="shared" si="135"/>
        <v>4.9257247985646374E-2</v>
      </c>
      <c r="Y219" s="85">
        <v>183578</v>
      </c>
      <c r="Z219" s="85">
        <v>233206</v>
      </c>
      <c r="AA219" s="85">
        <v>226279</v>
      </c>
      <c r="AB219" s="85">
        <v>281206</v>
      </c>
      <c r="AC219" s="85">
        <v>283829</v>
      </c>
      <c r="AD219" s="85">
        <v>410181</v>
      </c>
      <c r="AE219" s="85">
        <v>330510</v>
      </c>
      <c r="AF219" s="85">
        <v>435915</v>
      </c>
      <c r="AG219" s="85">
        <v>613603</v>
      </c>
      <c r="AH219" s="85">
        <v>674061</v>
      </c>
      <c r="AI219" s="45">
        <v>774859.61699999997</v>
      </c>
      <c r="AJ219" s="91">
        <f t="shared" si="160"/>
        <v>0.18845562158988285</v>
      </c>
      <c r="AK219" s="91">
        <f t="shared" si="160"/>
        <v>0.21060534066772549</v>
      </c>
      <c r="AL219" s="91">
        <f t="shared" si="160"/>
        <v>0.1881775915989328</v>
      </c>
      <c r="AM219" s="91">
        <f t="shared" si="160"/>
        <v>0.21029195161446967</v>
      </c>
      <c r="AN219" s="91">
        <f t="shared" si="160"/>
        <v>0.20882348896787056</v>
      </c>
      <c r="AO219" s="91">
        <f t="shared" si="159"/>
        <v>0.27124775036454157</v>
      </c>
      <c r="AP219" s="91">
        <f t="shared" si="159"/>
        <v>0.25642370832579409</v>
      </c>
      <c r="AQ219" s="91">
        <f t="shared" si="159"/>
        <v>0.26634646556471331</v>
      </c>
      <c r="AR219" s="91">
        <f t="shared" si="159"/>
        <v>0.30979317892473979</v>
      </c>
      <c r="AS219" s="91">
        <f t="shared" si="159"/>
        <v>0.31216471958344955</v>
      </c>
      <c r="AT219" s="91">
        <f t="shared" si="122"/>
        <v>0.34262639327159639</v>
      </c>
      <c r="AU219" s="42">
        <f t="shared" si="136"/>
        <v>0.15417077168171353</v>
      </c>
      <c r="AV219" s="91">
        <f t="shared" si="138"/>
        <v>17.269526263455806</v>
      </c>
      <c r="AW219" s="91">
        <f t="shared" si="139"/>
        <v>16.195940840500477</v>
      </c>
      <c r="AX219" s="91">
        <f t="shared" si="140"/>
        <v>16.368029107848773</v>
      </c>
      <c r="AY219" s="91">
        <f t="shared" si="141"/>
        <v>15.121862293967677</v>
      </c>
      <c r="AZ219" s="91">
        <f t="shared" si="142"/>
        <v>13.498992197257293</v>
      </c>
      <c r="BA219" s="91">
        <f t="shared" si="143"/>
        <v>12.026422999620308</v>
      </c>
      <c r="BB219" s="91">
        <f t="shared" si="144"/>
        <v>16.134898314161621</v>
      </c>
      <c r="BC219" s="91">
        <f t="shared" si="145"/>
        <v>18.129200733128133</v>
      </c>
      <c r="BD219" s="91">
        <f t="shared" si="146"/>
        <v>17.560745400772827</v>
      </c>
      <c r="BE219" s="91">
        <f t="shared" si="147"/>
        <v>16.027990804475255</v>
      </c>
      <c r="BF219" s="91">
        <f t="shared" si="148"/>
        <v>25.048881225495084</v>
      </c>
      <c r="BG219" s="91">
        <f t="shared" si="137"/>
        <v>7.7793549620392781</v>
      </c>
    </row>
    <row r="220" spans="1:59" x14ac:dyDescent="0.2">
      <c r="A220" s="88" t="s">
        <v>307</v>
      </c>
      <c r="B220" s="85">
        <v>11690670</v>
      </c>
      <c r="C220" s="85">
        <v>13511204</v>
      </c>
      <c r="D220" s="85">
        <v>14934258</v>
      </c>
      <c r="E220" s="85">
        <v>15976883</v>
      </c>
      <c r="F220" s="85">
        <v>19147306</v>
      </c>
      <c r="G220" s="85">
        <v>21848649</v>
      </c>
      <c r="H220" s="85">
        <v>21916203</v>
      </c>
      <c r="I220" s="85">
        <v>24345863</v>
      </c>
      <c r="J220" s="85">
        <v>28144911</v>
      </c>
      <c r="K220" s="85">
        <v>30028823</v>
      </c>
      <c r="L220" s="43">
        <v>29199903.489</v>
      </c>
      <c r="M220" s="91">
        <f t="shared" si="149"/>
        <v>1.6130157352063861</v>
      </c>
      <c r="N220" s="91">
        <f t="shared" si="150"/>
        <v>1.658071451072523</v>
      </c>
      <c r="O220" s="91">
        <f t="shared" si="151"/>
        <v>1.6573698175395311</v>
      </c>
      <c r="P220" s="91">
        <f t="shared" si="152"/>
        <v>1.557250404785484</v>
      </c>
      <c r="Q220" s="91">
        <f t="shared" si="153"/>
        <v>1.6675951325436156</v>
      </c>
      <c r="R220" s="91">
        <f t="shared" si="154"/>
        <v>1.6970589005882801</v>
      </c>
      <c r="S220" s="91">
        <f t="shared" si="155"/>
        <v>2.0753135779382115</v>
      </c>
      <c r="T220" s="91">
        <f t="shared" si="156"/>
        <v>1.9042602455381963</v>
      </c>
      <c r="U220" s="91">
        <f t="shared" si="157"/>
        <v>1.901310330004631</v>
      </c>
      <c r="V220" s="91">
        <f t="shared" si="158"/>
        <v>1.942722253257972</v>
      </c>
      <c r="W220" s="91">
        <f t="shared" si="158"/>
        <v>1.8494396032629146</v>
      </c>
      <c r="X220" s="42">
        <f t="shared" si="135"/>
        <v>0.23642386805652849</v>
      </c>
      <c r="Y220" s="85">
        <v>1130935</v>
      </c>
      <c r="Z220" s="85">
        <v>1020538</v>
      </c>
      <c r="AA220" s="85">
        <v>1308392</v>
      </c>
      <c r="AB220" s="85">
        <v>1378793</v>
      </c>
      <c r="AC220" s="85">
        <v>1446320</v>
      </c>
      <c r="AD220" s="85">
        <v>1923746</v>
      </c>
      <c r="AE220" s="85">
        <v>2113463</v>
      </c>
      <c r="AF220" s="85">
        <v>2191779</v>
      </c>
      <c r="AG220" s="85">
        <v>2706355</v>
      </c>
      <c r="AH220" s="85">
        <v>3210234</v>
      </c>
      <c r="AI220" s="45">
        <v>2867403.8530000001</v>
      </c>
      <c r="AJ220" s="91">
        <f t="shared" si="160"/>
        <v>1.1609836603664609</v>
      </c>
      <c r="AK220" s="91">
        <f t="shared" si="160"/>
        <v>0.92163474848142513</v>
      </c>
      <c r="AL220" s="91">
        <f t="shared" si="160"/>
        <v>1.0880817726227838</v>
      </c>
      <c r="AM220" s="91">
        <f t="shared" si="160"/>
        <v>1.03109133817333</v>
      </c>
      <c r="AN220" s="91">
        <f t="shared" si="160"/>
        <v>1.0641110970479075</v>
      </c>
      <c r="AO220" s="91">
        <f t="shared" si="159"/>
        <v>1.2721500380875403</v>
      </c>
      <c r="AP220" s="91">
        <f t="shared" si="159"/>
        <v>1.6397144409226885</v>
      </c>
      <c r="AQ220" s="91">
        <f t="shared" si="159"/>
        <v>1.3391890390304575</v>
      </c>
      <c r="AR220" s="91">
        <f t="shared" si="159"/>
        <v>1.3663725874040122</v>
      </c>
      <c r="AS220" s="91">
        <f t="shared" si="159"/>
        <v>1.4866930387713508</v>
      </c>
      <c r="AT220" s="91">
        <f t="shared" si="122"/>
        <v>1.2679048161138959</v>
      </c>
      <c r="AU220" s="42">
        <f t="shared" si="136"/>
        <v>0.10692115574743499</v>
      </c>
      <c r="AV220" s="91">
        <f t="shared" si="138"/>
        <v>9.6738253667240635</v>
      </c>
      <c r="AW220" s="91">
        <f t="shared" si="139"/>
        <v>7.5532720844123142</v>
      </c>
      <c r="AX220" s="91">
        <f t="shared" si="140"/>
        <v>8.7610110927506408</v>
      </c>
      <c r="AY220" s="91">
        <f t="shared" si="141"/>
        <v>8.6299248733310492</v>
      </c>
      <c r="AZ220" s="91">
        <f t="shared" si="142"/>
        <v>7.5536474948486223</v>
      </c>
      <c r="BA220" s="91">
        <f t="shared" si="143"/>
        <v>8.8048739306489843</v>
      </c>
      <c r="BB220" s="91">
        <f t="shared" si="144"/>
        <v>9.6433812006577959</v>
      </c>
      <c r="BC220" s="91">
        <f t="shared" si="145"/>
        <v>9.0026753210596802</v>
      </c>
      <c r="BD220" s="91">
        <f t="shared" si="146"/>
        <v>9.6157880904295627</v>
      </c>
      <c r="BE220" s="91">
        <f t="shared" si="147"/>
        <v>10.690508915384395</v>
      </c>
      <c r="BF220" s="91">
        <f t="shared" si="148"/>
        <v>9.8199086653837409</v>
      </c>
      <c r="BG220" s="91">
        <f t="shared" si="137"/>
        <v>0.1460832986596774</v>
      </c>
    </row>
    <row r="221" spans="1:59" x14ac:dyDescent="0.2">
      <c r="A221" s="88" t="s">
        <v>308</v>
      </c>
      <c r="B221" s="85">
        <v>1688991</v>
      </c>
      <c r="C221" s="85">
        <v>1860182</v>
      </c>
      <c r="D221" s="85">
        <v>2064865</v>
      </c>
      <c r="E221" s="85">
        <v>2193266</v>
      </c>
      <c r="F221" s="85">
        <v>2610392</v>
      </c>
      <c r="G221" s="85">
        <v>3055859</v>
      </c>
      <c r="H221" s="85">
        <v>2722159</v>
      </c>
      <c r="I221" s="85">
        <v>3018026</v>
      </c>
      <c r="J221" s="85">
        <v>3327722</v>
      </c>
      <c r="K221" s="85">
        <v>3656102</v>
      </c>
      <c r="L221" s="43">
        <v>3895293.412</v>
      </c>
      <c r="M221" s="91">
        <f t="shared" si="149"/>
        <v>0.23303788915622192</v>
      </c>
      <c r="N221" s="91">
        <f t="shared" si="150"/>
        <v>0.22827829910635555</v>
      </c>
      <c r="O221" s="91">
        <f t="shared" si="151"/>
        <v>0.22915399802881162</v>
      </c>
      <c r="P221" s="91">
        <f t="shared" si="152"/>
        <v>0.21377538824702164</v>
      </c>
      <c r="Q221" s="91">
        <f t="shared" si="153"/>
        <v>0.22734670836883236</v>
      </c>
      <c r="R221" s="91">
        <f t="shared" si="154"/>
        <v>0.23735896507343779</v>
      </c>
      <c r="S221" s="91">
        <f t="shared" si="155"/>
        <v>0.25776972106010804</v>
      </c>
      <c r="T221" s="91">
        <f t="shared" si="156"/>
        <v>0.23606092467540218</v>
      </c>
      <c r="U221" s="91">
        <f t="shared" si="157"/>
        <v>0.22480199756125258</v>
      </c>
      <c r="V221" s="91">
        <f t="shared" si="158"/>
        <v>0.2365324380373143</v>
      </c>
      <c r="W221" s="91">
        <f t="shared" si="158"/>
        <v>0.24671690799237786</v>
      </c>
      <c r="X221" s="42">
        <f t="shared" si="135"/>
        <v>1.3679018836155937E-2</v>
      </c>
      <c r="Y221" s="85">
        <v>162139</v>
      </c>
      <c r="Z221" s="85">
        <v>129775</v>
      </c>
      <c r="AA221" s="85">
        <v>143373</v>
      </c>
      <c r="AB221" s="85">
        <v>134254</v>
      </c>
      <c r="AC221" s="85">
        <v>147678</v>
      </c>
      <c r="AD221" s="85">
        <v>206789</v>
      </c>
      <c r="AE221" s="85">
        <v>205511</v>
      </c>
      <c r="AF221" s="85">
        <v>209711</v>
      </c>
      <c r="AG221" s="85">
        <v>228612</v>
      </c>
      <c r="AH221" s="85">
        <v>290396</v>
      </c>
      <c r="AI221" s="45">
        <v>350501.66899999999</v>
      </c>
      <c r="AJ221" s="91">
        <f t="shared" si="160"/>
        <v>0.16644699271678534</v>
      </c>
      <c r="AK221" s="91">
        <f t="shared" si="160"/>
        <v>0.1171981342038973</v>
      </c>
      <c r="AL221" s="91">
        <f t="shared" si="160"/>
        <v>0.11923150553216953</v>
      </c>
      <c r="AM221" s="91">
        <f t="shared" si="160"/>
        <v>0.10039805577423318</v>
      </c>
      <c r="AN221" s="91">
        <f t="shared" si="160"/>
        <v>0.10865216452088119</v>
      </c>
      <c r="AO221" s="91">
        <f t="shared" si="159"/>
        <v>0.13674707275601061</v>
      </c>
      <c r="AP221" s="91">
        <f t="shared" si="159"/>
        <v>0.15944417028756244</v>
      </c>
      <c r="AQ221" s="91">
        <f t="shared" si="159"/>
        <v>0.12813457586924423</v>
      </c>
      <c r="AR221" s="91">
        <f t="shared" si="159"/>
        <v>0.11542061922830008</v>
      </c>
      <c r="AS221" s="91">
        <f t="shared" si="159"/>
        <v>0.13448543367463095</v>
      </c>
      <c r="AT221" s="91">
        <f t="shared" si="122"/>
        <v>0.15498436110285113</v>
      </c>
      <c r="AU221" s="42">
        <f t="shared" si="136"/>
        <v>-1.146263161393421E-2</v>
      </c>
      <c r="AV221" s="91">
        <f t="shared" si="138"/>
        <v>9.5997551200687266</v>
      </c>
      <c r="AW221" s="91">
        <f t="shared" si="139"/>
        <v>6.9764678940017699</v>
      </c>
      <c r="AX221" s="91">
        <f t="shared" si="140"/>
        <v>6.9434563518680399</v>
      </c>
      <c r="AY221" s="91">
        <f t="shared" si="141"/>
        <v>6.121190954494347</v>
      </c>
      <c r="AZ221" s="91">
        <f t="shared" si="142"/>
        <v>5.6573112390782683</v>
      </c>
      <c r="BA221" s="91">
        <f t="shared" si="143"/>
        <v>6.7669679785618388</v>
      </c>
      <c r="BB221" s="91">
        <f t="shared" si="144"/>
        <v>7.5495590081255353</v>
      </c>
      <c r="BC221" s="91">
        <f t="shared" si="145"/>
        <v>6.948614756797987</v>
      </c>
      <c r="BD221" s="91">
        <f t="shared" si="146"/>
        <v>6.8699248314612813</v>
      </c>
      <c r="BE221" s="91">
        <f t="shared" si="147"/>
        <v>7.9427762135739099</v>
      </c>
      <c r="BF221" s="91">
        <f t="shared" si="148"/>
        <v>8.9980813234820829</v>
      </c>
      <c r="BG221" s="91">
        <f t="shared" si="137"/>
        <v>-0.60167379658664366</v>
      </c>
    </row>
    <row r="222" spans="1:59" x14ac:dyDescent="0.2">
      <c r="A222" s="88" t="s">
        <v>309</v>
      </c>
      <c r="B222" s="85">
        <v>5252726</v>
      </c>
      <c r="C222" s="85">
        <v>7075695</v>
      </c>
      <c r="D222" s="85">
        <v>7663288</v>
      </c>
      <c r="E222" s="85">
        <v>9497605</v>
      </c>
      <c r="F222" s="85">
        <v>6715081</v>
      </c>
      <c r="G222" s="85">
        <v>7442813</v>
      </c>
      <c r="H222" s="85">
        <v>5298367</v>
      </c>
      <c r="I222" s="85">
        <v>6523564</v>
      </c>
      <c r="J222" s="85">
        <v>7759984</v>
      </c>
      <c r="K222" s="85">
        <v>7864157</v>
      </c>
      <c r="L222" s="43">
        <v>7672911.7510000002</v>
      </c>
      <c r="M222" s="91">
        <f t="shared" si="149"/>
        <v>0.72474286680983202</v>
      </c>
      <c r="N222" s="91">
        <f t="shared" si="150"/>
        <v>0.86831698166918314</v>
      </c>
      <c r="O222" s="91">
        <f t="shared" si="151"/>
        <v>0.85045418622825986</v>
      </c>
      <c r="P222" s="91">
        <f t="shared" si="152"/>
        <v>0.92572182138046821</v>
      </c>
      <c r="Q222" s="91">
        <f t="shared" si="153"/>
        <v>0.58483613257322542</v>
      </c>
      <c r="R222" s="91">
        <f t="shared" si="154"/>
        <v>0.57810860740470316</v>
      </c>
      <c r="S222" s="91">
        <f t="shared" si="155"/>
        <v>0.50171888698054801</v>
      </c>
      <c r="T222" s="91">
        <f t="shared" si="156"/>
        <v>0.51025357303719898</v>
      </c>
      <c r="U222" s="91">
        <f t="shared" si="157"/>
        <v>0.52422044396838408</v>
      </c>
      <c r="V222" s="91">
        <f t="shared" si="158"/>
        <v>0.50877361417110667</v>
      </c>
      <c r="W222" s="91">
        <f t="shared" si="158"/>
        <v>0.48598060846285274</v>
      </c>
      <c r="X222" s="42">
        <f t="shared" si="135"/>
        <v>-0.23876225834697928</v>
      </c>
      <c r="Y222" s="85">
        <v>510455</v>
      </c>
      <c r="Z222" s="85">
        <v>705257</v>
      </c>
      <c r="AA222" s="85">
        <v>819813</v>
      </c>
      <c r="AB222" s="85">
        <v>940131</v>
      </c>
      <c r="AC222" s="85">
        <v>944592</v>
      </c>
      <c r="AD222" s="85">
        <v>1174666</v>
      </c>
      <c r="AE222" s="85">
        <v>871527</v>
      </c>
      <c r="AF222" s="85">
        <v>1005232</v>
      </c>
      <c r="AG222" s="85">
        <v>1387183</v>
      </c>
      <c r="AH222" s="85">
        <v>1460117</v>
      </c>
      <c r="AI222" s="45">
        <v>1599783.4380000001</v>
      </c>
      <c r="AJ222" s="91">
        <f t="shared" si="160"/>
        <v>0.52401766180404874</v>
      </c>
      <c r="AK222" s="91">
        <f t="shared" si="160"/>
        <v>0.63690853041215956</v>
      </c>
      <c r="AL222" s="91">
        <f t="shared" si="160"/>
        <v>0.68177089301921923</v>
      </c>
      <c r="AM222" s="91">
        <f t="shared" si="160"/>
        <v>0.70305037148305161</v>
      </c>
      <c r="AN222" s="91">
        <f t="shared" si="160"/>
        <v>0.69497125766267298</v>
      </c>
      <c r="AO222" s="91">
        <f t="shared" si="159"/>
        <v>0.77679246461858209</v>
      </c>
      <c r="AP222" s="91">
        <f t="shared" si="159"/>
        <v>0.67616769612433614</v>
      </c>
      <c r="AQ222" s="91">
        <f t="shared" si="159"/>
        <v>0.61420228776836749</v>
      </c>
      <c r="AR222" s="91">
        <f t="shared" si="159"/>
        <v>0.70035484070377318</v>
      </c>
      <c r="AS222" s="91">
        <f t="shared" si="159"/>
        <v>0.67619549842525761</v>
      </c>
      <c r="AT222" s="91">
        <f t="shared" si="122"/>
        <v>0.70739010957848714</v>
      </c>
      <c r="AU222" s="42">
        <f t="shared" si="136"/>
        <v>0.1833724477744384</v>
      </c>
      <c r="AV222" s="91">
        <f t="shared" si="138"/>
        <v>9.7179064737052716</v>
      </c>
      <c r="AW222" s="91">
        <f t="shared" si="139"/>
        <v>9.9673176981201141</v>
      </c>
      <c r="AX222" s="91">
        <f t="shared" si="140"/>
        <v>10.697927573647238</v>
      </c>
      <c r="AY222" s="91">
        <f t="shared" si="141"/>
        <v>9.8986112814756986</v>
      </c>
      <c r="AZ222" s="91">
        <f t="shared" si="142"/>
        <v>14.066725330640093</v>
      </c>
      <c r="BA222" s="91">
        <f t="shared" si="143"/>
        <v>15.782554257375539</v>
      </c>
      <c r="BB222" s="91">
        <f t="shared" si="144"/>
        <v>16.448973806457726</v>
      </c>
      <c r="BC222" s="91">
        <f t="shared" si="145"/>
        <v>15.409245620951983</v>
      </c>
      <c r="BD222" s="91">
        <f t="shared" si="146"/>
        <v>17.876106445580302</v>
      </c>
      <c r="BE222" s="91">
        <f t="shared" si="147"/>
        <v>18.566732581763056</v>
      </c>
      <c r="BF222" s="91">
        <f t="shared" si="148"/>
        <v>20.849756779641083</v>
      </c>
      <c r="BG222" s="91">
        <f t="shared" si="137"/>
        <v>11.131850305935812</v>
      </c>
    </row>
    <row r="223" spans="1:59" x14ac:dyDescent="0.2">
      <c r="A223" s="88" t="s">
        <v>310</v>
      </c>
      <c r="B223" s="85">
        <v>1020197</v>
      </c>
      <c r="C223" s="85">
        <v>1134193</v>
      </c>
      <c r="D223" s="85">
        <v>1247851</v>
      </c>
      <c r="E223" s="85">
        <v>1273208</v>
      </c>
      <c r="F223" s="85">
        <v>1384618</v>
      </c>
      <c r="G223" s="85">
        <v>1323294</v>
      </c>
      <c r="H223" s="85">
        <v>965597</v>
      </c>
      <c r="I223" s="85">
        <v>1172175</v>
      </c>
      <c r="J223" s="85">
        <v>1160351</v>
      </c>
      <c r="K223" s="85">
        <v>1163282</v>
      </c>
      <c r="L223" s="43">
        <v>1161997.723</v>
      </c>
      <c r="M223" s="91">
        <f t="shared" si="149"/>
        <v>0.14076129203975044</v>
      </c>
      <c r="N223" s="91">
        <f t="shared" si="150"/>
        <v>0.13918619194161364</v>
      </c>
      <c r="O223" s="91">
        <f t="shared" si="151"/>
        <v>0.13848365176137453</v>
      </c>
      <c r="P223" s="91">
        <f t="shared" si="152"/>
        <v>0.12409827832976661</v>
      </c>
      <c r="Q223" s="91">
        <f t="shared" si="153"/>
        <v>0.12059044949886298</v>
      </c>
      <c r="R223" s="91">
        <f t="shared" si="154"/>
        <v>0.10278474704752077</v>
      </c>
      <c r="S223" s="91">
        <f t="shared" si="155"/>
        <v>9.1435389830820737E-2</v>
      </c>
      <c r="T223" s="91">
        <f t="shared" si="156"/>
        <v>9.1684006162103815E-2</v>
      </c>
      <c r="U223" s="91">
        <f t="shared" si="157"/>
        <v>7.8386723011176107E-2</v>
      </c>
      <c r="V223" s="91">
        <f t="shared" si="158"/>
        <v>7.5258821440135695E-2</v>
      </c>
      <c r="W223" s="91">
        <f t="shared" si="158"/>
        <v>7.3597661328815844E-2</v>
      </c>
      <c r="X223" s="42">
        <f t="shared" si="135"/>
        <v>-6.7163630710934591E-2</v>
      </c>
      <c r="Y223" s="85">
        <v>115841</v>
      </c>
      <c r="Z223" s="85">
        <v>119342</v>
      </c>
      <c r="AA223" s="85">
        <v>136450</v>
      </c>
      <c r="AB223" s="85">
        <v>139645</v>
      </c>
      <c r="AC223" s="85">
        <v>121611</v>
      </c>
      <c r="AD223" s="85">
        <v>128642</v>
      </c>
      <c r="AE223" s="85">
        <v>98509</v>
      </c>
      <c r="AF223" s="85">
        <v>110599</v>
      </c>
      <c r="AG223" s="85">
        <v>131771</v>
      </c>
      <c r="AH223" s="85">
        <v>148127</v>
      </c>
      <c r="AI223" s="45">
        <v>168206.62700000001</v>
      </c>
      <c r="AJ223" s="91">
        <f t="shared" si="160"/>
        <v>0.11891886642513602</v>
      </c>
      <c r="AK223" s="91">
        <f t="shared" si="160"/>
        <v>0.10777622602320563</v>
      </c>
      <c r="AL223" s="91">
        <f t="shared" si="160"/>
        <v>0.11347421711106369</v>
      </c>
      <c r="AM223" s="91">
        <f t="shared" si="160"/>
        <v>0.10442956260962646</v>
      </c>
      <c r="AN223" s="91">
        <f t="shared" si="160"/>
        <v>8.9473708877076369E-2</v>
      </c>
      <c r="AO223" s="91">
        <f t="shared" si="159"/>
        <v>8.5069403756866752E-2</v>
      </c>
      <c r="AP223" s="91">
        <f t="shared" si="159"/>
        <v>7.6427469920624644E-2</v>
      </c>
      <c r="AQ223" s="91">
        <f t="shared" si="159"/>
        <v>6.7576598063823753E-2</v>
      </c>
      <c r="AR223" s="91">
        <f t="shared" si="159"/>
        <v>6.6527961858224099E-2</v>
      </c>
      <c r="AS223" s="91">
        <f t="shared" si="159"/>
        <v>6.8599167460715912E-2</v>
      </c>
      <c r="AT223" s="91">
        <f t="shared" si="122"/>
        <v>7.4377382262509534E-2</v>
      </c>
      <c r="AU223" s="42">
        <f t="shared" si="136"/>
        <v>-4.4541484162626488E-2</v>
      </c>
      <c r="AV223" s="91">
        <f t="shared" si="138"/>
        <v>11.354767755639351</v>
      </c>
      <c r="AW223" s="91">
        <f t="shared" si="139"/>
        <v>10.522195076146652</v>
      </c>
      <c r="AX223" s="91">
        <f t="shared" si="140"/>
        <v>10.934799106624109</v>
      </c>
      <c r="AY223" s="91">
        <f t="shared" si="141"/>
        <v>10.967964386023336</v>
      </c>
      <c r="AZ223" s="91">
        <f t="shared" si="142"/>
        <v>8.7830000765554104</v>
      </c>
      <c r="BA223" s="91">
        <f t="shared" si="143"/>
        <v>9.7213468813430719</v>
      </c>
      <c r="BB223" s="91">
        <f t="shared" si="144"/>
        <v>10.201875109388284</v>
      </c>
      <c r="BC223" s="91">
        <f t="shared" si="145"/>
        <v>9.4353658796681383</v>
      </c>
      <c r="BD223" s="91">
        <f t="shared" si="146"/>
        <v>11.356132756381475</v>
      </c>
      <c r="BE223" s="91">
        <f t="shared" si="147"/>
        <v>12.733541823908562</v>
      </c>
      <c r="BF223" s="91">
        <f t="shared" si="148"/>
        <v>14.475641704850398</v>
      </c>
      <c r="BG223" s="91">
        <f t="shared" si="137"/>
        <v>3.1208739492110471</v>
      </c>
    </row>
    <row r="224" spans="1:59" x14ac:dyDescent="0.2">
      <c r="A224" s="88" t="s">
        <v>311</v>
      </c>
      <c r="B224" s="85">
        <v>2503246</v>
      </c>
      <c r="C224" s="85">
        <v>3367352</v>
      </c>
      <c r="D224" s="85">
        <v>3645557</v>
      </c>
      <c r="E224" s="85">
        <v>3628075</v>
      </c>
      <c r="F224" s="85">
        <v>3510729</v>
      </c>
      <c r="G224" s="85">
        <v>4139420</v>
      </c>
      <c r="H224" s="85">
        <v>3414628</v>
      </c>
      <c r="I224" s="85">
        <v>3642097</v>
      </c>
      <c r="J224" s="85">
        <v>4339426</v>
      </c>
      <c r="K224" s="85">
        <v>4450400</v>
      </c>
      <c r="L224" s="43">
        <v>4058613.6269999999</v>
      </c>
      <c r="M224" s="91">
        <f t="shared" si="149"/>
        <v>0.34538441227854727</v>
      </c>
      <c r="N224" s="91">
        <f t="shared" si="150"/>
        <v>0.41323557966499219</v>
      </c>
      <c r="O224" s="91">
        <f t="shared" si="151"/>
        <v>0.40457558319402015</v>
      </c>
      <c r="P224" s="91">
        <f t="shared" si="152"/>
        <v>0.35362475035600471</v>
      </c>
      <c r="Q224" s="91">
        <f t="shared" si="153"/>
        <v>0.30575970280517345</v>
      </c>
      <c r="R224" s="91">
        <f t="shared" si="154"/>
        <v>0.3215228343991951</v>
      </c>
      <c r="S224" s="91">
        <f t="shared" si="155"/>
        <v>0.3233417691927748</v>
      </c>
      <c r="T224" s="91">
        <f t="shared" si="156"/>
        <v>0.28487388298759131</v>
      </c>
      <c r="U224" s="91">
        <f t="shared" si="157"/>
        <v>0.29314697353602132</v>
      </c>
      <c r="V224" s="91">
        <f t="shared" si="158"/>
        <v>0.28791974683454225</v>
      </c>
      <c r="W224" s="91">
        <f t="shared" si="158"/>
        <v>0.25706115018304809</v>
      </c>
      <c r="X224" s="42">
        <f t="shared" si="135"/>
        <v>-8.8323262095499178E-2</v>
      </c>
      <c r="Y224" s="85">
        <v>411936</v>
      </c>
      <c r="Z224" s="85">
        <v>535449</v>
      </c>
      <c r="AA224" s="85">
        <v>708204</v>
      </c>
      <c r="AB224" s="85">
        <v>787550</v>
      </c>
      <c r="AC224" s="85">
        <v>686486</v>
      </c>
      <c r="AD224" s="85">
        <v>798763</v>
      </c>
      <c r="AE224" s="85">
        <v>805705</v>
      </c>
      <c r="AF224" s="85">
        <v>677669</v>
      </c>
      <c r="AG224" s="85">
        <v>734392</v>
      </c>
      <c r="AH224" s="85">
        <v>938518</v>
      </c>
      <c r="AI224" s="45">
        <v>964673.522</v>
      </c>
      <c r="AJ224" s="91">
        <f t="shared" si="160"/>
        <v>0.42288103659071341</v>
      </c>
      <c r="AK224" s="91">
        <f t="shared" si="160"/>
        <v>0.48355710854434675</v>
      </c>
      <c r="AL224" s="91">
        <f t="shared" si="160"/>
        <v>0.58895488790709971</v>
      </c>
      <c r="AM224" s="91">
        <f t="shared" si="160"/>
        <v>0.5889469872405837</v>
      </c>
      <c r="AN224" s="91">
        <f t="shared" si="160"/>
        <v>0.50507313082030947</v>
      </c>
      <c r="AO224" s="91">
        <f t="shared" si="159"/>
        <v>0.52821234241574411</v>
      </c>
      <c r="AP224" s="91">
        <f t="shared" si="159"/>
        <v>0.62510019036227016</v>
      </c>
      <c r="AQ224" s="91">
        <f t="shared" si="159"/>
        <v>0.41405949089334787</v>
      </c>
      <c r="AR224" s="91">
        <f t="shared" si="159"/>
        <v>0.37077659701288534</v>
      </c>
      <c r="AS224" s="91">
        <f t="shared" si="159"/>
        <v>0.43463753027399576</v>
      </c>
      <c r="AT224" s="91">
        <f t="shared" si="122"/>
        <v>0.42655805293756582</v>
      </c>
      <c r="AU224" s="42">
        <f t="shared" si="136"/>
        <v>3.6770163468524131E-3</v>
      </c>
      <c r="AV224" s="91">
        <f t="shared" si="138"/>
        <v>16.456073434252964</v>
      </c>
      <c r="AW224" s="91">
        <f t="shared" si="139"/>
        <v>15.901188827304066</v>
      </c>
      <c r="AX224" s="91">
        <f t="shared" si="140"/>
        <v>19.426496417419887</v>
      </c>
      <c r="AY224" s="91">
        <f t="shared" si="141"/>
        <v>21.707103629335116</v>
      </c>
      <c r="AZ224" s="91">
        <f t="shared" si="142"/>
        <v>19.553944494149221</v>
      </c>
      <c r="BA224" s="91">
        <f t="shared" si="143"/>
        <v>19.296495644317318</v>
      </c>
      <c r="BB224" s="91">
        <f t="shared" si="144"/>
        <v>23.595688900811453</v>
      </c>
      <c r="BC224" s="91">
        <f t="shared" si="145"/>
        <v>18.606561000434642</v>
      </c>
      <c r="BD224" s="91">
        <f t="shared" si="146"/>
        <v>16.923712951897325</v>
      </c>
      <c r="BE224" s="91">
        <f t="shared" si="147"/>
        <v>21.088396548624843</v>
      </c>
      <c r="BF224" s="91">
        <f t="shared" si="148"/>
        <v>23.768547850489931</v>
      </c>
      <c r="BG224" s="91">
        <f t="shared" si="137"/>
        <v>7.3124744162369666</v>
      </c>
    </row>
    <row r="225" spans="1:59" x14ac:dyDescent="0.2">
      <c r="A225" s="88" t="s">
        <v>177</v>
      </c>
      <c r="B225" s="85">
        <v>2372552</v>
      </c>
      <c r="C225" s="85">
        <v>2566827</v>
      </c>
      <c r="D225" s="85">
        <v>2718324</v>
      </c>
      <c r="E225" s="85">
        <v>2852539</v>
      </c>
      <c r="F225" s="85">
        <v>2701033</v>
      </c>
      <c r="G225" s="85">
        <v>2955993</v>
      </c>
      <c r="H225" s="85">
        <v>2311204</v>
      </c>
      <c r="I225" s="85">
        <v>2460274</v>
      </c>
      <c r="J225" s="85">
        <v>2677574</v>
      </c>
      <c r="K225" s="85">
        <v>2580850</v>
      </c>
      <c r="L225" s="43">
        <v>2456822.0499999998</v>
      </c>
      <c r="M225" s="91">
        <f t="shared" si="149"/>
        <v>0.32735195746654222</v>
      </c>
      <c r="N225" s="91">
        <f t="shared" si="150"/>
        <v>0.31499654424151474</v>
      </c>
      <c r="O225" s="91">
        <f t="shared" si="151"/>
        <v>0.30167338423464551</v>
      </c>
      <c r="P225" s="91">
        <f t="shared" si="152"/>
        <v>0.27803405159919992</v>
      </c>
      <c r="Q225" s="91">
        <f t="shared" si="153"/>
        <v>0.23524089935365736</v>
      </c>
      <c r="R225" s="91">
        <f t="shared" si="154"/>
        <v>0.2296020330926023</v>
      </c>
      <c r="S225" s="91">
        <f t="shared" si="155"/>
        <v>0.21885511110592951</v>
      </c>
      <c r="T225" s="91">
        <f t="shared" si="156"/>
        <v>0.19243523925733258</v>
      </c>
      <c r="U225" s="91">
        <f t="shared" si="157"/>
        <v>0.18088169138469898</v>
      </c>
      <c r="V225" s="91">
        <f t="shared" si="158"/>
        <v>0.16696873957799935</v>
      </c>
      <c r="W225" s="91">
        <f t="shared" si="158"/>
        <v>0.15560818545688929</v>
      </c>
      <c r="X225" s="42">
        <f t="shared" si="135"/>
        <v>-0.17174377200965293</v>
      </c>
      <c r="Y225" s="85">
        <v>213579</v>
      </c>
      <c r="Z225" s="85">
        <v>224299</v>
      </c>
      <c r="AA225" s="85">
        <v>239112</v>
      </c>
      <c r="AB225" s="85">
        <v>261631</v>
      </c>
      <c r="AC225" s="85">
        <v>221512</v>
      </c>
      <c r="AD225" s="85">
        <v>271506</v>
      </c>
      <c r="AE225" s="85">
        <v>260367</v>
      </c>
      <c r="AF225" s="85">
        <v>264216</v>
      </c>
      <c r="AG225" s="85">
        <v>287451</v>
      </c>
      <c r="AH225" s="85">
        <v>297075</v>
      </c>
      <c r="AI225" s="45">
        <v>361434.23499999999</v>
      </c>
      <c r="AJ225" s="91">
        <f t="shared" si="160"/>
        <v>0.21925374066361761</v>
      </c>
      <c r="AK225" s="91">
        <f t="shared" si="160"/>
        <v>0.20256154346985134</v>
      </c>
      <c r="AL225" s="91">
        <f t="shared" si="160"/>
        <v>0.19884973984507628</v>
      </c>
      <c r="AM225" s="91">
        <f t="shared" si="160"/>
        <v>0.19565334165289969</v>
      </c>
      <c r="AN225" s="91">
        <f t="shared" si="160"/>
        <v>0.16297456809646282</v>
      </c>
      <c r="AO225" s="91">
        <f t="shared" si="159"/>
        <v>0.17954364466046752</v>
      </c>
      <c r="AP225" s="91">
        <f t="shared" si="159"/>
        <v>0.20200378707349859</v>
      </c>
      <c r="AQ225" s="91">
        <f t="shared" si="159"/>
        <v>0.1614374310258796</v>
      </c>
      <c r="AR225" s="91">
        <f t="shared" si="159"/>
        <v>0.1451269942863633</v>
      </c>
      <c r="AS225" s="91">
        <f t="shared" si="159"/>
        <v>0.13757854863321461</v>
      </c>
      <c r="AT225" s="91">
        <f t="shared" si="122"/>
        <v>0.15981850857370025</v>
      </c>
      <c r="AU225" s="42">
        <f t="shared" si="136"/>
        <v>-5.9435232089917356E-2</v>
      </c>
      <c r="AV225" s="91">
        <f t="shared" si="138"/>
        <v>9.0020787742481509</v>
      </c>
      <c r="AW225" s="91">
        <f t="shared" si="139"/>
        <v>8.7383762131222724</v>
      </c>
      <c r="AX225" s="91">
        <f t="shared" si="140"/>
        <v>8.7963024275251964</v>
      </c>
      <c r="AY225" s="91">
        <f t="shared" si="141"/>
        <v>9.1718640831904494</v>
      </c>
      <c r="AZ225" s="91">
        <f t="shared" si="142"/>
        <v>8.2010105022782032</v>
      </c>
      <c r="BA225" s="91">
        <f t="shared" si="143"/>
        <v>9.1849337938215694</v>
      </c>
      <c r="BB225" s="91">
        <f t="shared" si="144"/>
        <v>11.265427024183067</v>
      </c>
      <c r="BC225" s="91">
        <f t="shared" si="145"/>
        <v>10.739291639874258</v>
      </c>
      <c r="BD225" s="91">
        <f t="shared" si="146"/>
        <v>10.735501614521205</v>
      </c>
      <c r="BE225" s="91">
        <f t="shared" si="147"/>
        <v>11.51074258480733</v>
      </c>
      <c r="BF225" s="91">
        <f t="shared" si="148"/>
        <v>14.711453562540274</v>
      </c>
      <c r="BG225" s="91">
        <f t="shared" si="137"/>
        <v>5.7093747882921235</v>
      </c>
    </row>
    <row r="226" spans="1:59" x14ac:dyDescent="0.2">
      <c r="A226" s="88" t="s">
        <v>312</v>
      </c>
      <c r="B226" s="85">
        <v>13936101</v>
      </c>
      <c r="C226" s="85">
        <v>16927323</v>
      </c>
      <c r="D226" s="85">
        <v>16720633</v>
      </c>
      <c r="E226" s="85">
        <v>19151971</v>
      </c>
      <c r="F226" s="85">
        <v>20629956</v>
      </c>
      <c r="G226" s="85">
        <v>20984430</v>
      </c>
      <c r="H226" s="85">
        <v>16939642</v>
      </c>
      <c r="I226" s="85">
        <v>21200936</v>
      </c>
      <c r="J226" s="85">
        <v>23836519</v>
      </c>
      <c r="K226" s="85">
        <v>24820251</v>
      </c>
      <c r="L226" s="43">
        <v>24751304.009</v>
      </c>
      <c r="M226" s="91">
        <f t="shared" si="149"/>
        <v>1.9228282211734185</v>
      </c>
      <c r="N226" s="91">
        <f t="shared" si="150"/>
        <v>2.0772916321434636</v>
      </c>
      <c r="O226" s="91">
        <f t="shared" si="151"/>
        <v>1.8556176319141846</v>
      </c>
      <c r="P226" s="91">
        <f t="shared" si="152"/>
        <v>1.866722976702643</v>
      </c>
      <c r="Q226" s="91">
        <f t="shared" si="153"/>
        <v>1.796723476931374</v>
      </c>
      <c r="R226" s="91">
        <f t="shared" si="154"/>
        <v>1.6299320706406939</v>
      </c>
      <c r="S226" s="91">
        <f t="shared" si="155"/>
        <v>1.6040675042119474</v>
      </c>
      <c r="T226" s="91">
        <f t="shared" si="156"/>
        <v>1.6582735059751048</v>
      </c>
      <c r="U226" s="91">
        <f t="shared" si="157"/>
        <v>1.6102598372420382</v>
      </c>
      <c r="V226" s="91">
        <f t="shared" si="158"/>
        <v>1.6057523782783107</v>
      </c>
      <c r="W226" s="91">
        <f t="shared" si="158"/>
        <v>1.5676778481096423</v>
      </c>
      <c r="X226" s="42">
        <f t="shared" si="135"/>
        <v>-0.35515037306377617</v>
      </c>
      <c r="Y226" s="85">
        <v>1461240</v>
      </c>
      <c r="Z226" s="85">
        <v>1722296</v>
      </c>
      <c r="AA226" s="85">
        <v>1573220</v>
      </c>
      <c r="AB226" s="85">
        <v>1538793</v>
      </c>
      <c r="AC226" s="85">
        <v>1768653</v>
      </c>
      <c r="AD226" s="85">
        <v>2023914</v>
      </c>
      <c r="AE226" s="85">
        <v>1755390</v>
      </c>
      <c r="AF226" s="85">
        <v>1748772</v>
      </c>
      <c r="AG226" s="85">
        <v>2077539</v>
      </c>
      <c r="AH226" s="85">
        <v>2450397</v>
      </c>
      <c r="AI226" s="45">
        <v>2734525.3190000001</v>
      </c>
      <c r="AJ226" s="91">
        <f t="shared" si="160"/>
        <v>1.5000647816840822</v>
      </c>
      <c r="AK226" s="91">
        <f t="shared" si="160"/>
        <v>1.5553833769742671</v>
      </c>
      <c r="AL226" s="91">
        <f t="shared" si="160"/>
        <v>1.3083173898385314</v>
      </c>
      <c r="AM226" s="91">
        <f t="shared" si="160"/>
        <v>1.1507428116778611</v>
      </c>
      <c r="AN226" s="91">
        <f t="shared" si="160"/>
        <v>1.3012634023778094</v>
      </c>
      <c r="AO226" s="91">
        <f t="shared" si="159"/>
        <v>1.338389928912604</v>
      </c>
      <c r="AP226" s="91">
        <f t="shared" si="159"/>
        <v>1.361906185464935</v>
      </c>
      <c r="AQ226" s="91">
        <f t="shared" si="159"/>
        <v>1.0685093224104123</v>
      </c>
      <c r="AR226" s="91">
        <f t="shared" si="159"/>
        <v>1.0488987360722242</v>
      </c>
      <c r="AS226" s="91">
        <f t="shared" si="159"/>
        <v>1.1348045538506544</v>
      </c>
      <c r="AT226" s="91">
        <f t="shared" si="122"/>
        <v>1.2091487629543505</v>
      </c>
      <c r="AU226" s="42">
        <f t="shared" si="136"/>
        <v>-0.29091601872973172</v>
      </c>
      <c r="AV226" s="91">
        <f t="shared" si="138"/>
        <v>10.485285662037036</v>
      </c>
      <c r="AW226" s="91">
        <f t="shared" si="139"/>
        <v>10.174650770236973</v>
      </c>
      <c r="AX226" s="91">
        <f t="shared" si="140"/>
        <v>9.4088543178957398</v>
      </c>
      <c r="AY226" s="91">
        <f t="shared" si="141"/>
        <v>8.0346456247244742</v>
      </c>
      <c r="AZ226" s="91">
        <f t="shared" si="142"/>
        <v>8.5732272041685409</v>
      </c>
      <c r="BA226" s="91">
        <f t="shared" si="143"/>
        <v>9.6448366717609204</v>
      </c>
      <c r="BB226" s="91">
        <f t="shared" si="144"/>
        <v>10.362615691642125</v>
      </c>
      <c r="BC226" s="91">
        <f t="shared" si="145"/>
        <v>8.2485603465809234</v>
      </c>
      <c r="BD226" s="91">
        <f t="shared" si="146"/>
        <v>8.7157818639542128</v>
      </c>
      <c r="BE226" s="91">
        <f t="shared" si="147"/>
        <v>9.8725713934158037</v>
      </c>
      <c r="BF226" s="91">
        <f t="shared" si="148"/>
        <v>11.048005058665513</v>
      </c>
      <c r="BG226" s="91">
        <f t="shared" si="137"/>
        <v>0.56271939662847714</v>
      </c>
    </row>
    <row r="227" spans="1:59" x14ac:dyDescent="0.2">
      <c r="A227" s="88" t="s">
        <v>179</v>
      </c>
      <c r="B227" s="85">
        <v>4655814</v>
      </c>
      <c r="C227" s="85">
        <v>5984009</v>
      </c>
      <c r="D227" s="85">
        <v>8162312</v>
      </c>
      <c r="E227" s="85">
        <v>9919919</v>
      </c>
      <c r="F227" s="85">
        <v>11985740</v>
      </c>
      <c r="G227" s="85">
        <v>14728350</v>
      </c>
      <c r="H227" s="85">
        <v>9722423</v>
      </c>
      <c r="I227" s="85">
        <v>11730546</v>
      </c>
      <c r="J227" s="85">
        <v>15747977</v>
      </c>
      <c r="K227" s="85">
        <v>18070898</v>
      </c>
      <c r="L227" s="43">
        <v>15294160.642000001</v>
      </c>
      <c r="M227" s="91">
        <f t="shared" si="149"/>
        <v>0.64238416123234887</v>
      </c>
      <c r="N227" s="91">
        <f t="shared" si="150"/>
        <v>0.73434717482328271</v>
      </c>
      <c r="O227" s="91">
        <f t="shared" si="151"/>
        <v>0.90583472912686558</v>
      </c>
      <c r="P227" s="91">
        <f t="shared" si="152"/>
        <v>0.96688433395858353</v>
      </c>
      <c r="Q227" s="91">
        <f t="shared" si="153"/>
        <v>1.043873309589</v>
      </c>
      <c r="R227" s="91">
        <f t="shared" si="154"/>
        <v>1.1440010528101485</v>
      </c>
      <c r="S227" s="91">
        <f t="shared" si="155"/>
        <v>0.92064654002149726</v>
      </c>
      <c r="T227" s="91">
        <f t="shared" si="156"/>
        <v>0.91752805830941819</v>
      </c>
      <c r="U227" s="91">
        <f t="shared" si="157"/>
        <v>1.0638438809337623</v>
      </c>
      <c r="V227" s="91">
        <f t="shared" si="158"/>
        <v>1.1691012891499271</v>
      </c>
      <c r="W227" s="91">
        <f t="shared" si="158"/>
        <v>0.96868903695641817</v>
      </c>
      <c r="X227" s="42">
        <f t="shared" si="135"/>
        <v>0.3263048757240693</v>
      </c>
      <c r="Y227" s="85">
        <v>424617</v>
      </c>
      <c r="Z227" s="85">
        <v>584707</v>
      </c>
      <c r="AA227" s="85">
        <v>709638</v>
      </c>
      <c r="AB227" s="85">
        <v>813757</v>
      </c>
      <c r="AC227" s="85">
        <v>930947</v>
      </c>
      <c r="AD227" s="85">
        <v>1219282</v>
      </c>
      <c r="AE227" s="85">
        <v>945973</v>
      </c>
      <c r="AF227" s="85">
        <v>988736</v>
      </c>
      <c r="AG227" s="85">
        <v>1344473</v>
      </c>
      <c r="AH227" s="85">
        <v>1781796</v>
      </c>
      <c r="AI227" s="45">
        <v>1943014.5079999999</v>
      </c>
      <c r="AJ227" s="91">
        <f t="shared" si="160"/>
        <v>0.43589896759214775</v>
      </c>
      <c r="AK227" s="91">
        <f t="shared" si="160"/>
        <v>0.52804137511815197</v>
      </c>
      <c r="AL227" s="91">
        <f t="shared" si="160"/>
        <v>0.5901474274991646</v>
      </c>
      <c r="AM227" s="91">
        <f t="shared" si="160"/>
        <v>0.60854515077891658</v>
      </c>
      <c r="AN227" s="91">
        <f t="shared" si="160"/>
        <v>0.68493212668251735</v>
      </c>
      <c r="AO227" s="91">
        <f t="shared" si="159"/>
        <v>0.80629648755056671</v>
      </c>
      <c r="AP227" s="91">
        <f t="shared" si="159"/>
        <v>0.73392606770166224</v>
      </c>
      <c r="AQ227" s="91">
        <f t="shared" si="159"/>
        <v>0.6041231409256218</v>
      </c>
      <c r="AR227" s="91">
        <f t="shared" si="159"/>
        <v>0.67879160409659289</v>
      </c>
      <c r="AS227" s="91">
        <f t="shared" si="159"/>
        <v>0.82516841753923176</v>
      </c>
      <c r="AT227" s="91">
        <f t="shared" si="122"/>
        <v>0.85915956690052342</v>
      </c>
      <c r="AU227" s="42">
        <f t="shared" si="136"/>
        <v>0.42326059930837567</v>
      </c>
      <c r="AV227" s="91">
        <f t="shared" si="138"/>
        <v>9.1201452635350115</v>
      </c>
      <c r="AW227" s="91">
        <f t="shared" si="139"/>
        <v>9.7711584324154597</v>
      </c>
      <c r="AX227" s="91">
        <f t="shared" si="140"/>
        <v>8.6940807947552123</v>
      </c>
      <c r="AY227" s="91">
        <f t="shared" si="141"/>
        <v>8.2032625468010387</v>
      </c>
      <c r="AZ227" s="91">
        <f t="shared" si="142"/>
        <v>7.7671215961634417</v>
      </c>
      <c r="BA227" s="91">
        <f t="shared" si="143"/>
        <v>8.2784697539099774</v>
      </c>
      <c r="BB227" s="91">
        <f t="shared" si="144"/>
        <v>9.7298070655843709</v>
      </c>
      <c r="BC227" s="91">
        <f t="shared" si="145"/>
        <v>8.428729574906404</v>
      </c>
      <c r="BD227" s="91">
        <f t="shared" si="146"/>
        <v>8.5374330937872216</v>
      </c>
      <c r="BE227" s="91">
        <f t="shared" si="147"/>
        <v>9.8600301988312911</v>
      </c>
      <c r="BF227" s="91">
        <f t="shared" si="148"/>
        <v>12.704289914833232</v>
      </c>
      <c r="BG227" s="91">
        <f t="shared" si="137"/>
        <v>3.5841446512982209</v>
      </c>
    </row>
    <row r="228" spans="1:59" x14ac:dyDescent="0.2">
      <c r="A228" s="88" t="s">
        <v>313</v>
      </c>
      <c r="B228" s="85">
        <v>21718029</v>
      </c>
      <c r="C228" s="85">
        <v>26971265</v>
      </c>
      <c r="D228" s="85">
        <v>28295944</v>
      </c>
      <c r="E228" s="85">
        <v>32697001</v>
      </c>
      <c r="F228" s="85">
        <v>38364090</v>
      </c>
      <c r="G228" s="85">
        <v>38138302</v>
      </c>
      <c r="H228" s="85">
        <v>30876273</v>
      </c>
      <c r="I228" s="85">
        <v>42708125</v>
      </c>
      <c r="J228" s="85">
        <v>45294060</v>
      </c>
      <c r="K228" s="85">
        <v>46168298</v>
      </c>
      <c r="L228" s="43">
        <v>48803393.480999999</v>
      </c>
      <c r="M228" s="91">
        <f t="shared" si="149"/>
        <v>2.9965367694639067</v>
      </c>
      <c r="N228" s="91">
        <f t="shared" si="150"/>
        <v>3.3098667221523375</v>
      </c>
      <c r="O228" s="91">
        <f t="shared" si="151"/>
        <v>3.1402191889539335</v>
      </c>
      <c r="P228" s="91">
        <f t="shared" si="152"/>
        <v>3.1869431629762439</v>
      </c>
      <c r="Q228" s="91">
        <f t="shared" si="153"/>
        <v>3.3412413082271311</v>
      </c>
      <c r="R228" s="91">
        <f t="shared" si="154"/>
        <v>2.9623316692223765</v>
      </c>
      <c r="S228" s="91">
        <f t="shared" si="155"/>
        <v>2.9237705360288451</v>
      </c>
      <c r="T228" s="91">
        <f t="shared" si="156"/>
        <v>3.3405012013324806</v>
      </c>
      <c r="U228" s="91">
        <f t="shared" si="157"/>
        <v>3.0598094328971071</v>
      </c>
      <c r="V228" s="91">
        <f t="shared" si="158"/>
        <v>2.9868696458614288</v>
      </c>
      <c r="W228" s="91">
        <f t="shared" si="158"/>
        <v>3.0910694177940115</v>
      </c>
      <c r="X228" s="42">
        <f t="shared" si="135"/>
        <v>9.4532648330104774E-2</v>
      </c>
      <c r="Y228" s="85">
        <v>2842983</v>
      </c>
      <c r="Z228" s="85">
        <v>3145322</v>
      </c>
      <c r="AA228" s="85">
        <v>3712651</v>
      </c>
      <c r="AB228" s="85">
        <v>3907396</v>
      </c>
      <c r="AC228" s="85">
        <v>3468963</v>
      </c>
      <c r="AD228" s="85">
        <v>3618905</v>
      </c>
      <c r="AE228" s="85">
        <v>3286920</v>
      </c>
      <c r="AF228" s="85">
        <v>3860345</v>
      </c>
      <c r="AG228" s="85">
        <v>4324529</v>
      </c>
      <c r="AH228" s="85">
        <v>5259992</v>
      </c>
      <c r="AI228" s="45">
        <v>6251663.6059999997</v>
      </c>
      <c r="AJ228" s="91">
        <f t="shared" si="160"/>
        <v>2.9185203479418553</v>
      </c>
      <c r="AK228" s="91">
        <f t="shared" si="160"/>
        <v>2.8404998641531161</v>
      </c>
      <c r="AL228" s="91">
        <f t="shared" si="160"/>
        <v>3.0875057942954029</v>
      </c>
      <c r="AM228" s="91">
        <f t="shared" si="160"/>
        <v>2.9220355560356905</v>
      </c>
      <c r="AN228" s="91">
        <f t="shared" si="160"/>
        <v>2.5522443328921685</v>
      </c>
      <c r="AO228" s="91">
        <f t="shared" si="159"/>
        <v>2.393138248804775</v>
      </c>
      <c r="AP228" s="91">
        <f t="shared" si="159"/>
        <v>2.5501322664071258</v>
      </c>
      <c r="AQ228" s="91">
        <f t="shared" si="159"/>
        <v>2.3586920537499592</v>
      </c>
      <c r="AR228" s="91">
        <f t="shared" si="159"/>
        <v>2.1833491463735122</v>
      </c>
      <c r="AS228" s="91">
        <f t="shared" si="159"/>
        <v>2.4359574692664134</v>
      </c>
      <c r="AT228" s="91">
        <f t="shared" si="122"/>
        <v>2.7643522855974085</v>
      </c>
      <c r="AU228" s="42">
        <f t="shared" si="136"/>
        <v>-0.1541680623444468</v>
      </c>
      <c r="AV228" s="91">
        <f t="shared" si="138"/>
        <v>13.090428233611807</v>
      </c>
      <c r="AW228" s="91">
        <f t="shared" si="139"/>
        <v>11.661751868145599</v>
      </c>
      <c r="AX228" s="91">
        <f t="shared" si="140"/>
        <v>13.120788619033172</v>
      </c>
      <c r="AY228" s="91">
        <f t="shared" si="141"/>
        <v>11.950319235699935</v>
      </c>
      <c r="AZ228" s="91">
        <f t="shared" si="142"/>
        <v>9.0422136951508545</v>
      </c>
      <c r="BA228" s="91">
        <f t="shared" si="143"/>
        <v>9.4888991124985047</v>
      </c>
      <c r="BB228" s="91">
        <f t="shared" si="144"/>
        <v>10.645455816509978</v>
      </c>
      <c r="BC228" s="91">
        <f t="shared" si="145"/>
        <v>9.0389006775642802</v>
      </c>
      <c r="BD228" s="91">
        <f t="shared" si="146"/>
        <v>9.5476735801559851</v>
      </c>
      <c r="BE228" s="91">
        <f t="shared" si="147"/>
        <v>11.393081893553884</v>
      </c>
      <c r="BF228" s="91">
        <f t="shared" si="148"/>
        <v>12.809895296387289</v>
      </c>
      <c r="BG228" s="91">
        <f t="shared" si="137"/>
        <v>-0.28053293722451755</v>
      </c>
    </row>
    <row r="229" spans="1:59" x14ac:dyDescent="0.2">
      <c r="A229" s="88" t="s">
        <v>314</v>
      </c>
      <c r="B229" s="85">
        <v>5714167</v>
      </c>
      <c r="C229" s="85">
        <v>6553936</v>
      </c>
      <c r="D229" s="85">
        <v>7492107</v>
      </c>
      <c r="E229" s="85">
        <v>8192305</v>
      </c>
      <c r="F229" s="85">
        <v>9191558</v>
      </c>
      <c r="G229" s="85">
        <v>9846793</v>
      </c>
      <c r="H229" s="85">
        <v>7888360</v>
      </c>
      <c r="I229" s="85">
        <v>9333760</v>
      </c>
      <c r="J229" s="85">
        <v>10233508</v>
      </c>
      <c r="K229" s="85">
        <v>11118743</v>
      </c>
      <c r="L229" s="43">
        <v>11072465.215</v>
      </c>
      <c r="M229" s="91">
        <f t="shared" si="149"/>
        <v>0.78841001282193979</v>
      </c>
      <c r="N229" s="91">
        <f t="shared" si="150"/>
        <v>0.8042876248302111</v>
      </c>
      <c r="O229" s="91">
        <f t="shared" si="151"/>
        <v>0.83145691011743905</v>
      </c>
      <c r="P229" s="91">
        <f t="shared" si="152"/>
        <v>0.79849556871488292</v>
      </c>
      <c r="Q229" s="91">
        <f t="shared" si="153"/>
        <v>0.80051979016224684</v>
      </c>
      <c r="R229" s="91">
        <f t="shared" si="154"/>
        <v>0.76483391274675028</v>
      </c>
      <c r="S229" s="91">
        <f t="shared" si="155"/>
        <v>0.74697339752075975</v>
      </c>
      <c r="T229" s="91">
        <f t="shared" si="156"/>
        <v>0.73005865963324434</v>
      </c>
      <c r="U229" s="91">
        <f t="shared" si="157"/>
        <v>0.69131767631402463</v>
      </c>
      <c r="V229" s="91">
        <f t="shared" si="158"/>
        <v>0.71932987364693923</v>
      </c>
      <c r="W229" s="91">
        <f t="shared" si="158"/>
        <v>0.70129874511695944</v>
      </c>
      <c r="X229" s="42">
        <f t="shared" si="135"/>
        <v>-8.7111267704980344E-2</v>
      </c>
      <c r="Y229" s="85">
        <v>571465</v>
      </c>
      <c r="Z229" s="85">
        <v>812757</v>
      </c>
      <c r="AA229" s="85">
        <v>1222861</v>
      </c>
      <c r="AB229" s="85">
        <v>1045143</v>
      </c>
      <c r="AC229" s="85">
        <v>815401</v>
      </c>
      <c r="AD229" s="85">
        <v>856299</v>
      </c>
      <c r="AE229" s="85">
        <v>680790</v>
      </c>
      <c r="AF229" s="85">
        <v>765983</v>
      </c>
      <c r="AG229" s="85">
        <v>910455</v>
      </c>
      <c r="AH229" s="85">
        <v>1118485</v>
      </c>
      <c r="AI229" s="45">
        <v>1201081.6440000001</v>
      </c>
      <c r="AJ229" s="91">
        <f t="shared" si="160"/>
        <v>0.58664868225965205</v>
      </c>
      <c r="AK229" s="91">
        <f t="shared" si="160"/>
        <v>0.73399039846778624</v>
      </c>
      <c r="AL229" s="91">
        <f t="shared" si="160"/>
        <v>1.0169526904408388</v>
      </c>
      <c r="AM229" s="91">
        <f t="shared" si="160"/>
        <v>0.78158062483091284</v>
      </c>
      <c r="AN229" s="91">
        <f t="shared" si="160"/>
        <v>0.59992066253938336</v>
      </c>
      <c r="AO229" s="91">
        <f t="shared" si="159"/>
        <v>0.56626020559071866</v>
      </c>
      <c r="AP229" s="91">
        <f t="shared" si="159"/>
        <v>0.52818582309496642</v>
      </c>
      <c r="AQ229" s="91">
        <f t="shared" si="159"/>
        <v>0.46801983123465773</v>
      </c>
      <c r="AR229" s="91">
        <f t="shared" si="159"/>
        <v>0.45966650866753256</v>
      </c>
      <c r="AS229" s="91">
        <f t="shared" si="159"/>
        <v>0.51798213571664065</v>
      </c>
      <c r="AT229" s="91">
        <f t="shared" ref="AT229:AT265" si="161">AI229/AI$289*100</f>
        <v>0.53109268140946309</v>
      </c>
      <c r="AU229" s="42">
        <f t="shared" si="136"/>
        <v>-5.5556000850188969E-2</v>
      </c>
      <c r="AV229" s="91">
        <f t="shared" si="138"/>
        <v>10.000845267560434</v>
      </c>
      <c r="AW229" s="91">
        <f t="shared" si="139"/>
        <v>12.401051825956188</v>
      </c>
      <c r="AX229" s="91">
        <f t="shared" si="140"/>
        <v>16.321990596236812</v>
      </c>
      <c r="AY229" s="91">
        <f t="shared" si="141"/>
        <v>12.757618277151547</v>
      </c>
      <c r="AZ229" s="91">
        <f t="shared" si="142"/>
        <v>8.8711946331622986</v>
      </c>
      <c r="BA229" s="91">
        <f t="shared" si="143"/>
        <v>8.6962222116378403</v>
      </c>
      <c r="BB229" s="91">
        <f t="shared" si="144"/>
        <v>8.6303109898635455</v>
      </c>
      <c r="BC229" s="91">
        <f t="shared" si="145"/>
        <v>8.2065855560888643</v>
      </c>
      <c r="BD229" s="91">
        <f t="shared" si="146"/>
        <v>8.8968025431748341</v>
      </c>
      <c r="BE229" s="91">
        <f t="shared" si="147"/>
        <v>10.059455461826936</v>
      </c>
      <c r="BF229" s="91">
        <f t="shared" si="148"/>
        <v>10.847463691941705</v>
      </c>
      <c r="BG229" s="91">
        <f t="shared" si="137"/>
        <v>0.84661842438127088</v>
      </c>
    </row>
    <row r="230" spans="1:59" x14ac:dyDescent="0.2">
      <c r="A230" s="88" t="s">
        <v>315</v>
      </c>
      <c r="B230" s="85">
        <v>3793910</v>
      </c>
      <c r="C230" s="85">
        <v>4422448</v>
      </c>
      <c r="D230" s="85">
        <v>5144124</v>
      </c>
      <c r="E230" s="85">
        <v>5312437</v>
      </c>
      <c r="F230" s="85">
        <v>6268756</v>
      </c>
      <c r="G230" s="85">
        <v>8297054</v>
      </c>
      <c r="H230" s="85">
        <v>6253057</v>
      </c>
      <c r="I230" s="85">
        <v>6802794</v>
      </c>
      <c r="J230" s="85">
        <v>8780208</v>
      </c>
      <c r="K230" s="85">
        <v>10059178</v>
      </c>
      <c r="L230" s="43">
        <v>9247888.102</v>
      </c>
      <c r="M230" s="91">
        <f t="shared" si="149"/>
        <v>0.5234632855051814</v>
      </c>
      <c r="N230" s="91">
        <f t="shared" si="150"/>
        <v>0.54271512536209032</v>
      </c>
      <c r="O230" s="91">
        <f t="shared" si="151"/>
        <v>0.57088312357270932</v>
      </c>
      <c r="P230" s="91">
        <f t="shared" si="152"/>
        <v>0.51779778750632299</v>
      </c>
      <c r="Q230" s="91">
        <f t="shared" si="153"/>
        <v>0.54596437706190026</v>
      </c>
      <c r="R230" s="91">
        <f t="shared" si="154"/>
        <v>0.64446041214546468</v>
      </c>
      <c r="S230" s="91">
        <f t="shared" si="155"/>
        <v>0.59212145898272517</v>
      </c>
      <c r="T230" s="91">
        <f t="shared" si="156"/>
        <v>0.53209410456247819</v>
      </c>
      <c r="U230" s="91">
        <f t="shared" si="157"/>
        <v>0.59314098275135063</v>
      </c>
      <c r="V230" s="91">
        <f t="shared" si="158"/>
        <v>0.65078104959635008</v>
      </c>
      <c r="W230" s="91">
        <f t="shared" si="158"/>
        <v>0.5857351723380112</v>
      </c>
      <c r="X230" s="42">
        <f t="shared" si="135"/>
        <v>6.2271886832829804E-2</v>
      </c>
      <c r="Y230" s="85">
        <v>308304</v>
      </c>
      <c r="Z230" s="85">
        <v>430418</v>
      </c>
      <c r="AA230" s="85">
        <v>383282</v>
      </c>
      <c r="AB230" s="85">
        <v>400972</v>
      </c>
      <c r="AC230" s="85">
        <v>421790</v>
      </c>
      <c r="AD230" s="85">
        <v>493017</v>
      </c>
      <c r="AE230" s="85">
        <v>492523</v>
      </c>
      <c r="AF230" s="85">
        <v>560006</v>
      </c>
      <c r="AG230" s="85">
        <v>710384</v>
      </c>
      <c r="AH230" s="85">
        <v>787829</v>
      </c>
      <c r="AI230" s="45">
        <v>789043.24699999997</v>
      </c>
      <c r="AJ230" s="91">
        <f t="shared" si="160"/>
        <v>0.31649556024494896</v>
      </c>
      <c r="AK230" s="91">
        <f t="shared" si="160"/>
        <v>0.38870496264899301</v>
      </c>
      <c r="AL230" s="91">
        <f t="shared" si="160"/>
        <v>0.31874404457869338</v>
      </c>
      <c r="AM230" s="91">
        <f t="shared" si="160"/>
        <v>0.29985556646286754</v>
      </c>
      <c r="AN230" s="91">
        <f t="shared" si="160"/>
        <v>0.31032649733381057</v>
      </c>
      <c r="AO230" s="91">
        <f t="shared" si="159"/>
        <v>0.32602619853546411</v>
      </c>
      <c r="AP230" s="91">
        <f t="shared" si="159"/>
        <v>0.38212028106788021</v>
      </c>
      <c r="AQ230" s="91">
        <f t="shared" si="159"/>
        <v>0.34216674992838708</v>
      </c>
      <c r="AR230" s="91">
        <f t="shared" si="159"/>
        <v>0.3586555437591934</v>
      </c>
      <c r="AS230" s="91">
        <f t="shared" si="159"/>
        <v>0.36485187373948269</v>
      </c>
      <c r="AT230" s="91">
        <f t="shared" si="161"/>
        <v>0.34889809189129467</v>
      </c>
      <c r="AU230" s="42">
        <f t="shared" si="136"/>
        <v>3.2402531646345711E-2</v>
      </c>
      <c r="AV230" s="91">
        <f t="shared" si="138"/>
        <v>8.1262866014217519</v>
      </c>
      <c r="AW230" s="91">
        <f t="shared" si="139"/>
        <v>9.7325734525312679</v>
      </c>
      <c r="AX230" s="91">
        <f t="shared" si="140"/>
        <v>7.4508701578733323</v>
      </c>
      <c r="AY230" s="91">
        <f t="shared" si="141"/>
        <v>7.5477977432955905</v>
      </c>
      <c r="AZ230" s="91">
        <f t="shared" si="142"/>
        <v>6.7284481961014277</v>
      </c>
      <c r="BA230" s="91">
        <f t="shared" si="143"/>
        <v>5.9420729333568278</v>
      </c>
      <c r="BB230" s="91">
        <f t="shared" si="144"/>
        <v>7.8765154387685898</v>
      </c>
      <c r="BC230" s="91">
        <f t="shared" si="145"/>
        <v>8.2319999694243275</v>
      </c>
      <c r="BD230" s="91">
        <f t="shared" si="146"/>
        <v>8.0907422694314306</v>
      </c>
      <c r="BE230" s="91">
        <f t="shared" si="147"/>
        <v>7.8319421328462422</v>
      </c>
      <c r="BF230" s="91">
        <f t="shared" si="148"/>
        <v>8.5321452670838127</v>
      </c>
      <c r="BG230" s="91">
        <f t="shared" si="137"/>
        <v>0.40585866566206086</v>
      </c>
    </row>
    <row r="231" spans="1:59" x14ac:dyDescent="0.2">
      <c r="A231" s="88" t="s">
        <v>183</v>
      </c>
      <c r="B231" s="85">
        <v>8664470</v>
      </c>
      <c r="C231" s="85">
        <v>9198120</v>
      </c>
      <c r="D231" s="85">
        <v>10206187</v>
      </c>
      <c r="E231" s="85">
        <v>11470423</v>
      </c>
      <c r="F231" s="85">
        <v>13535351</v>
      </c>
      <c r="G231" s="85">
        <v>14560866</v>
      </c>
      <c r="H231" s="85">
        <v>12314744</v>
      </c>
      <c r="I231" s="85">
        <v>14702392</v>
      </c>
      <c r="J231" s="85">
        <v>16838268</v>
      </c>
      <c r="K231" s="85">
        <v>16942451</v>
      </c>
      <c r="L231" s="43">
        <v>16690431.02</v>
      </c>
      <c r="M231" s="91">
        <f t="shared" si="149"/>
        <v>1.1954769441976956</v>
      </c>
      <c r="N231" s="91">
        <f t="shared" si="150"/>
        <v>1.1287772855431089</v>
      </c>
      <c r="O231" s="91">
        <f t="shared" si="151"/>
        <v>1.1326593049326144</v>
      </c>
      <c r="P231" s="91">
        <f t="shared" si="152"/>
        <v>1.118010369094568</v>
      </c>
      <c r="Q231" s="91">
        <f t="shared" si="153"/>
        <v>1.1788334841919463</v>
      </c>
      <c r="R231" s="91">
        <f t="shared" si="154"/>
        <v>1.1309920007215672</v>
      </c>
      <c r="S231" s="91">
        <f t="shared" si="155"/>
        <v>1.1661214961384103</v>
      </c>
      <c r="T231" s="91">
        <f t="shared" si="156"/>
        <v>1.1499769221538301</v>
      </c>
      <c r="U231" s="91">
        <f t="shared" si="157"/>
        <v>1.1374977482709543</v>
      </c>
      <c r="V231" s="91">
        <f t="shared" si="158"/>
        <v>1.0960961267923415</v>
      </c>
      <c r="W231" s="91">
        <f t="shared" si="158"/>
        <v>1.0571248680854106</v>
      </c>
      <c r="X231" s="42">
        <f t="shared" si="135"/>
        <v>-0.13835207611228495</v>
      </c>
      <c r="Y231" s="85">
        <v>975826</v>
      </c>
      <c r="Z231" s="85">
        <v>1019718</v>
      </c>
      <c r="AA231" s="85">
        <v>1069977</v>
      </c>
      <c r="AB231" s="85">
        <v>1179352</v>
      </c>
      <c r="AC231" s="85">
        <v>1423410</v>
      </c>
      <c r="AD231" s="85">
        <v>1514047</v>
      </c>
      <c r="AE231" s="85">
        <v>1375381</v>
      </c>
      <c r="AF231" s="85">
        <v>1252933</v>
      </c>
      <c r="AG231" s="85">
        <v>1336094</v>
      </c>
      <c r="AH231" s="85">
        <v>1661550</v>
      </c>
      <c r="AI231" s="45">
        <v>1749683.6640000001</v>
      </c>
      <c r="AJ231" s="91">
        <f t="shared" si="160"/>
        <v>1.0017534529931094</v>
      </c>
      <c r="AK231" s="91">
        <f t="shared" si="160"/>
        <v>0.92089421702276819</v>
      </c>
      <c r="AL231" s="91">
        <f t="shared" si="160"/>
        <v>0.88981167022238616</v>
      </c>
      <c r="AM231" s="91">
        <f t="shared" si="160"/>
        <v>0.88194502862822288</v>
      </c>
      <c r="AN231" s="91">
        <f t="shared" si="160"/>
        <v>1.0472553630240626</v>
      </c>
      <c r="AO231" s="91">
        <f t="shared" si="159"/>
        <v>1.0012210285122498</v>
      </c>
      <c r="AP231" s="91">
        <f t="shared" si="159"/>
        <v>1.067079048684878</v>
      </c>
      <c r="AQ231" s="91">
        <f t="shared" si="159"/>
        <v>0.76554896284686913</v>
      </c>
      <c r="AR231" s="91">
        <f t="shared" si="159"/>
        <v>0.67456125149693091</v>
      </c>
      <c r="AS231" s="91">
        <f t="shared" si="159"/>
        <v>0.7694812336329806</v>
      </c>
      <c r="AT231" s="91">
        <f t="shared" si="161"/>
        <v>0.77367279183237114</v>
      </c>
      <c r="AU231" s="42">
        <f t="shared" si="136"/>
        <v>-0.22808066116073822</v>
      </c>
      <c r="AV231" s="91">
        <f t="shared" si="138"/>
        <v>11.262385350748517</v>
      </c>
      <c r="AW231" s="91">
        <f t="shared" si="139"/>
        <v>11.086156736376564</v>
      </c>
      <c r="AX231" s="91">
        <f t="shared" si="140"/>
        <v>10.483611558361609</v>
      </c>
      <c r="AY231" s="91">
        <f t="shared" si="141"/>
        <v>10.281678365305273</v>
      </c>
      <c r="AZ231" s="91">
        <f t="shared" si="142"/>
        <v>10.516240029534513</v>
      </c>
      <c r="BA231" s="91">
        <f t="shared" si="143"/>
        <v>10.398055994746466</v>
      </c>
      <c r="BB231" s="91">
        <f t="shared" si="144"/>
        <v>11.168571591906417</v>
      </c>
      <c r="BC231" s="91">
        <f t="shared" si="145"/>
        <v>8.5219670377446057</v>
      </c>
      <c r="BD231" s="91">
        <f t="shared" si="146"/>
        <v>7.934865985028865</v>
      </c>
      <c r="BE231" s="91">
        <f t="shared" si="147"/>
        <v>9.8070226084761867</v>
      </c>
      <c r="BF231" s="91">
        <f t="shared" si="148"/>
        <v>10.483154460800739</v>
      </c>
      <c r="BG231" s="91">
        <f t="shared" si="137"/>
        <v>-0.77923088994777778</v>
      </c>
    </row>
    <row r="232" spans="1:59" x14ac:dyDescent="0.2">
      <c r="A232" s="88" t="s">
        <v>316</v>
      </c>
      <c r="B232" s="85">
        <v>31260248</v>
      </c>
      <c r="C232" s="85">
        <v>33607204</v>
      </c>
      <c r="D232" s="85">
        <v>35330167</v>
      </c>
      <c r="E232" s="85">
        <v>36109996</v>
      </c>
      <c r="F232" s="85">
        <v>29403993</v>
      </c>
      <c r="G232" s="85">
        <v>29336861</v>
      </c>
      <c r="H232" s="85">
        <v>25402179</v>
      </c>
      <c r="I232" s="85">
        <v>29111454</v>
      </c>
      <c r="J232" s="85">
        <v>31556485</v>
      </c>
      <c r="K232" s="85">
        <v>32325692</v>
      </c>
      <c r="L232" s="43">
        <v>31362044.818</v>
      </c>
      <c r="M232" s="91">
        <f t="shared" si="149"/>
        <v>4.3131207972215408</v>
      </c>
      <c r="N232" s="91">
        <f t="shared" si="150"/>
        <v>4.1242176124918473</v>
      </c>
      <c r="O232" s="91">
        <f t="shared" si="151"/>
        <v>3.9208611793388846</v>
      </c>
      <c r="P232" s="91">
        <f t="shared" si="152"/>
        <v>3.5196042862554742</v>
      </c>
      <c r="Q232" s="91">
        <f t="shared" si="153"/>
        <v>2.5608801365657676</v>
      </c>
      <c r="R232" s="91">
        <f t="shared" si="154"/>
        <v>2.2786938027779748</v>
      </c>
      <c r="S232" s="91">
        <f t="shared" si="155"/>
        <v>2.4054115116526753</v>
      </c>
      <c r="T232" s="91">
        <f t="shared" si="156"/>
        <v>2.2770104531523039</v>
      </c>
      <c r="U232" s="91">
        <f t="shared" si="157"/>
        <v>2.1317768924242175</v>
      </c>
      <c r="V232" s="91">
        <f t="shared" si="158"/>
        <v>2.0913187706478937</v>
      </c>
      <c r="W232" s="91">
        <f t="shared" si="158"/>
        <v>1.986383542245812</v>
      </c>
      <c r="X232" s="42">
        <f t="shared" si="135"/>
        <v>-2.326737254975729</v>
      </c>
      <c r="Y232" s="85">
        <v>5630361</v>
      </c>
      <c r="Z232" s="85">
        <v>7120095</v>
      </c>
      <c r="AA232" s="85">
        <v>6297279</v>
      </c>
      <c r="AB232" s="85">
        <v>6233042</v>
      </c>
      <c r="AC232" s="85">
        <v>4248862</v>
      </c>
      <c r="AD232" s="85">
        <v>5349792</v>
      </c>
      <c r="AE232" s="85">
        <v>6084096</v>
      </c>
      <c r="AF232" s="85">
        <v>8773980</v>
      </c>
      <c r="AG232" s="85">
        <v>12186843</v>
      </c>
      <c r="AH232" s="85">
        <v>12990829</v>
      </c>
      <c r="AI232" s="45">
        <v>13359783.321</v>
      </c>
      <c r="AJ232" s="91">
        <f t="shared" si="160"/>
        <v>5.7799582849275755</v>
      </c>
      <c r="AK232" s="91">
        <f t="shared" si="160"/>
        <v>6.4300662635676993</v>
      </c>
      <c r="AL232" s="91">
        <f t="shared" si="160"/>
        <v>5.2369278450343861</v>
      </c>
      <c r="AM232" s="91">
        <f t="shared" si="160"/>
        <v>4.6612041232226815</v>
      </c>
      <c r="AN232" s="91">
        <f t="shared" si="160"/>
        <v>3.1260448614588521</v>
      </c>
      <c r="AO232" s="91">
        <f t="shared" si="159"/>
        <v>3.5377529552032438</v>
      </c>
      <c r="AP232" s="91">
        <f t="shared" si="159"/>
        <v>4.7203003180845675</v>
      </c>
      <c r="AQ232" s="91">
        <f t="shared" si="159"/>
        <v>5.3609500979215756</v>
      </c>
      <c r="AR232" s="91">
        <f t="shared" si="159"/>
        <v>6.1528395950259576</v>
      </c>
      <c r="AS232" s="91">
        <f t="shared" si="159"/>
        <v>6.0161891756703678</v>
      </c>
      <c r="AT232" s="91">
        <f t="shared" si="161"/>
        <v>5.9074111926060802</v>
      </c>
      <c r="AU232" s="42">
        <f t="shared" si="136"/>
        <v>0.1274529076785047</v>
      </c>
      <c r="AV232" s="91">
        <f t="shared" si="138"/>
        <v>18.011248663158401</v>
      </c>
      <c r="AW232" s="91">
        <f t="shared" si="139"/>
        <v>21.186216502866468</v>
      </c>
      <c r="AX232" s="91">
        <f t="shared" si="140"/>
        <v>17.824085009278331</v>
      </c>
      <c r="AY232" s="91">
        <f t="shared" si="141"/>
        <v>17.261264720162252</v>
      </c>
      <c r="AZ232" s="91">
        <f t="shared" si="142"/>
        <v>14.449949025630634</v>
      </c>
      <c r="BA232" s="91">
        <f t="shared" si="143"/>
        <v>18.23573421846325</v>
      </c>
      <c r="BB232" s="91">
        <f t="shared" si="144"/>
        <v>23.951079157421891</v>
      </c>
      <c r="BC232" s="91">
        <f t="shared" si="145"/>
        <v>30.139270954999365</v>
      </c>
      <c r="BD232" s="91">
        <f t="shared" si="146"/>
        <v>38.619139615834911</v>
      </c>
      <c r="BE232" s="91">
        <f t="shared" si="147"/>
        <v>40.187319114467833</v>
      </c>
      <c r="BF232" s="91">
        <f t="shared" si="148"/>
        <v>42.598572250404601</v>
      </c>
      <c r="BG232" s="91">
        <f t="shared" si="137"/>
        <v>24.5873235872462</v>
      </c>
    </row>
    <row r="233" spans="1:59" x14ac:dyDescent="0.2">
      <c r="A233" s="88" t="s">
        <v>317</v>
      </c>
      <c r="B233" s="85">
        <v>46137440</v>
      </c>
      <c r="C233" s="85">
        <v>48050388</v>
      </c>
      <c r="D233" s="85">
        <v>47221556</v>
      </c>
      <c r="E233" s="85">
        <v>52429936</v>
      </c>
      <c r="F233" s="85">
        <v>50444550</v>
      </c>
      <c r="G233" s="85">
        <v>50603102</v>
      </c>
      <c r="H233" s="85">
        <v>37487996</v>
      </c>
      <c r="I233" s="85">
        <v>47178008</v>
      </c>
      <c r="J233" s="85">
        <v>43786443</v>
      </c>
      <c r="K233" s="85">
        <v>42067157</v>
      </c>
      <c r="L233" s="43">
        <v>42580141.733999997</v>
      </c>
      <c r="M233" s="91">
        <f t="shared" si="149"/>
        <v>6.365795690250474</v>
      </c>
      <c r="N233" s="91">
        <f t="shared" si="150"/>
        <v>5.8966600279114827</v>
      </c>
      <c r="O233" s="91">
        <f t="shared" si="151"/>
        <v>5.2405403503577315</v>
      </c>
      <c r="P233" s="91">
        <f t="shared" si="152"/>
        <v>5.1102921050919026</v>
      </c>
      <c r="Q233" s="91">
        <f t="shared" si="153"/>
        <v>4.3933640608946787</v>
      </c>
      <c r="R233" s="91">
        <f t="shared" si="154"/>
        <v>3.930515092556826</v>
      </c>
      <c r="S233" s="91">
        <f t="shared" si="155"/>
        <v>3.5498551965636267</v>
      </c>
      <c r="T233" s="91">
        <f t="shared" si="156"/>
        <v>3.690122017777024</v>
      </c>
      <c r="U233" s="91">
        <f t="shared" si="157"/>
        <v>2.9579633913235313</v>
      </c>
      <c r="V233" s="91">
        <f t="shared" si="158"/>
        <v>2.7215452978359114</v>
      </c>
      <c r="W233" s="91">
        <f t="shared" si="158"/>
        <v>2.6969061889219463</v>
      </c>
      <c r="X233" s="42">
        <f t="shared" si="135"/>
        <v>-3.6688895013285276</v>
      </c>
      <c r="Y233" s="85">
        <v>4783701</v>
      </c>
      <c r="Z233" s="85">
        <v>5448367</v>
      </c>
      <c r="AA233" s="85">
        <v>5535472</v>
      </c>
      <c r="AB233" s="85">
        <v>5555794</v>
      </c>
      <c r="AC233" s="85">
        <v>4679236</v>
      </c>
      <c r="AD233" s="85">
        <v>4736283</v>
      </c>
      <c r="AE233" s="85">
        <v>4677009</v>
      </c>
      <c r="AF233" s="85">
        <v>7099806</v>
      </c>
      <c r="AG233" s="85">
        <v>6137205</v>
      </c>
      <c r="AH233" s="85">
        <v>5894269</v>
      </c>
      <c r="AI233" s="45">
        <v>6806776.5269999998</v>
      </c>
      <c r="AJ233" s="91">
        <f t="shared" si="160"/>
        <v>4.910802740280122</v>
      </c>
      <c r="AK233" s="91">
        <f t="shared" si="160"/>
        <v>4.9203501973267993</v>
      </c>
      <c r="AL233" s="91">
        <f t="shared" si="160"/>
        <v>4.6033957606464924</v>
      </c>
      <c r="AM233" s="91">
        <f t="shared" si="160"/>
        <v>4.1547433661727018</v>
      </c>
      <c r="AN233" s="91">
        <f t="shared" si="160"/>
        <v>3.4426869249585592</v>
      </c>
      <c r="AO233" s="91">
        <f t="shared" si="159"/>
        <v>3.1320468496586193</v>
      </c>
      <c r="AP233" s="91">
        <f t="shared" si="159"/>
        <v>3.6286224067444675</v>
      </c>
      <c r="AQ233" s="91">
        <f t="shared" si="159"/>
        <v>4.3380205643190655</v>
      </c>
      <c r="AR233" s="91">
        <f t="shared" si="159"/>
        <v>3.0985250180700024</v>
      </c>
      <c r="AS233" s="91">
        <f t="shared" si="159"/>
        <v>2.7296978011402819</v>
      </c>
      <c r="AT233" s="91">
        <f t="shared" si="161"/>
        <v>3.0098113775514683</v>
      </c>
      <c r="AU233" s="42">
        <f t="shared" si="136"/>
        <v>-1.9009913627286537</v>
      </c>
      <c r="AV233" s="91">
        <f t="shared" si="138"/>
        <v>10.368371110317348</v>
      </c>
      <c r="AW233" s="91">
        <f t="shared" si="139"/>
        <v>11.338861613354714</v>
      </c>
      <c r="AX233" s="91">
        <f t="shared" si="140"/>
        <v>11.722341381550409</v>
      </c>
      <c r="AY233" s="91">
        <f t="shared" si="141"/>
        <v>10.59660648832377</v>
      </c>
      <c r="AZ233" s="91">
        <f t="shared" si="142"/>
        <v>9.275999092072384</v>
      </c>
      <c r="BA233" s="91">
        <f t="shared" si="143"/>
        <v>9.3596692945819804</v>
      </c>
      <c r="BB233" s="91">
        <f t="shared" si="144"/>
        <v>12.476017656425272</v>
      </c>
      <c r="BC233" s="91">
        <f t="shared" si="145"/>
        <v>15.048973665865672</v>
      </c>
      <c r="BD233" s="91">
        <f t="shared" si="146"/>
        <v>14.016221870317258</v>
      </c>
      <c r="BE233" s="91">
        <f t="shared" si="147"/>
        <v>14.011569643273017</v>
      </c>
      <c r="BF233" s="91">
        <f t="shared" si="148"/>
        <v>15.985800539421005</v>
      </c>
      <c r="BG233" s="91">
        <f t="shared" si="137"/>
        <v>5.6174294291036571</v>
      </c>
    </row>
    <row r="234" spans="1:59" x14ac:dyDescent="0.2">
      <c r="A234" s="88" t="s">
        <v>186</v>
      </c>
      <c r="B234" s="85">
        <v>20743162</v>
      </c>
      <c r="C234" s="85">
        <v>24543091</v>
      </c>
      <c r="D234" s="85">
        <v>25666771</v>
      </c>
      <c r="E234" s="85">
        <v>28930842</v>
      </c>
      <c r="F234" s="85">
        <v>31424350</v>
      </c>
      <c r="G234" s="85">
        <v>32865982</v>
      </c>
      <c r="H234" s="85">
        <v>28683134</v>
      </c>
      <c r="I234" s="85">
        <v>31937458</v>
      </c>
      <c r="J234" s="85">
        <v>35858771</v>
      </c>
      <c r="K234" s="85">
        <v>38551778</v>
      </c>
      <c r="L234" s="43">
        <v>39710737.494999997</v>
      </c>
      <c r="M234" s="91">
        <f t="shared" si="149"/>
        <v>2.8620298668883102</v>
      </c>
      <c r="N234" s="91">
        <f t="shared" si="150"/>
        <v>3.0118854328729681</v>
      </c>
      <c r="O234" s="91">
        <f t="shared" si="151"/>
        <v>2.8484395789264476</v>
      </c>
      <c r="P234" s="91">
        <f t="shared" si="152"/>
        <v>2.8198595067188568</v>
      </c>
      <c r="Q234" s="91">
        <f t="shared" si="153"/>
        <v>2.7368389633166657</v>
      </c>
      <c r="R234" s="91">
        <f t="shared" si="154"/>
        <v>2.5528126375078939</v>
      </c>
      <c r="S234" s="91">
        <f t="shared" si="155"/>
        <v>2.7160953677980237</v>
      </c>
      <c r="T234" s="91">
        <f t="shared" si="156"/>
        <v>2.4980519940059565</v>
      </c>
      <c r="U234" s="91">
        <f t="shared" si="157"/>
        <v>2.4224148985076019</v>
      </c>
      <c r="V234" s="91">
        <f t="shared" si="158"/>
        <v>2.4941169696614853</v>
      </c>
      <c r="W234" s="91">
        <f t="shared" si="158"/>
        <v>2.5151662102478309</v>
      </c>
      <c r="X234" s="42">
        <f t="shared" si="135"/>
        <v>-0.34686365664047925</v>
      </c>
      <c r="Y234" s="85">
        <v>2795570</v>
      </c>
      <c r="Z234" s="85">
        <v>3138182</v>
      </c>
      <c r="AA234" s="85">
        <v>2993762</v>
      </c>
      <c r="AB234" s="85">
        <v>4364487</v>
      </c>
      <c r="AC234" s="85">
        <v>3953641</v>
      </c>
      <c r="AD234" s="85">
        <v>4355291</v>
      </c>
      <c r="AE234" s="85">
        <v>4749108</v>
      </c>
      <c r="AF234" s="85">
        <v>5701451</v>
      </c>
      <c r="AG234" s="85">
        <v>6051758</v>
      </c>
      <c r="AH234" s="85">
        <v>6379544</v>
      </c>
      <c r="AI234" s="45">
        <v>6475439.7690000003</v>
      </c>
      <c r="AJ234" s="91">
        <f t="shared" si="160"/>
        <v>2.8698475963788082</v>
      </c>
      <c r="AK234" s="91">
        <f t="shared" si="160"/>
        <v>2.8340518219399335</v>
      </c>
      <c r="AL234" s="91">
        <f t="shared" si="160"/>
        <v>2.4896650726775542</v>
      </c>
      <c r="AM234" s="91">
        <f t="shared" si="160"/>
        <v>3.2638581290085629</v>
      </c>
      <c r="AN234" s="91">
        <f t="shared" si="160"/>
        <v>2.9088398569082821</v>
      </c>
      <c r="AO234" s="91">
        <f t="shared" si="159"/>
        <v>2.8801014331062009</v>
      </c>
      <c r="AP234" s="91">
        <f t="shared" si="159"/>
        <v>3.6845598759483686</v>
      </c>
      <c r="AQ234" s="91">
        <f t="shared" si="159"/>
        <v>3.4836179586396439</v>
      </c>
      <c r="AR234" s="91">
        <f t="shared" si="159"/>
        <v>3.0553849132146116</v>
      </c>
      <c r="AS234" s="91">
        <f t="shared" si="159"/>
        <v>2.9544337438752248</v>
      </c>
      <c r="AT234" s="91">
        <f t="shared" si="161"/>
        <v>2.8633013312654407</v>
      </c>
      <c r="AU234" s="42">
        <f t="shared" si="136"/>
        <v>-6.5462651133674221E-3</v>
      </c>
      <c r="AV234" s="91">
        <f t="shared" si="138"/>
        <v>13.477067768163792</v>
      </c>
      <c r="AW234" s="91">
        <f t="shared" si="139"/>
        <v>12.786417163184538</v>
      </c>
      <c r="AX234" s="91">
        <f t="shared" si="140"/>
        <v>11.663960378966252</v>
      </c>
      <c r="AY234" s="91">
        <f t="shared" si="141"/>
        <v>15.085931477556027</v>
      </c>
      <c r="AZ234" s="91">
        <f t="shared" si="142"/>
        <v>12.5814567365753</v>
      </c>
      <c r="BA234" s="91">
        <f t="shared" si="143"/>
        <v>13.251668548957399</v>
      </c>
      <c r="BB234" s="91">
        <f t="shared" si="144"/>
        <v>16.557144696949784</v>
      </c>
      <c r="BC234" s="91">
        <f t="shared" si="145"/>
        <v>17.85192484636692</v>
      </c>
      <c r="BD234" s="91">
        <f t="shared" si="146"/>
        <v>16.876646441675316</v>
      </c>
      <c r="BE234" s="91">
        <f t="shared" si="147"/>
        <v>16.547989044759493</v>
      </c>
      <c r="BF234" s="91">
        <f t="shared" si="148"/>
        <v>16.30652105067383</v>
      </c>
      <c r="BG234" s="91">
        <f t="shared" si="137"/>
        <v>2.8294532825100376</v>
      </c>
    </row>
    <row r="235" spans="1:59" x14ac:dyDescent="0.2">
      <c r="A235" s="88" t="s">
        <v>318</v>
      </c>
      <c r="B235" s="85">
        <v>1927170</v>
      </c>
      <c r="C235" s="85">
        <v>2110291</v>
      </c>
      <c r="D235" s="85">
        <v>2335954</v>
      </c>
      <c r="E235" s="85">
        <v>2702010</v>
      </c>
      <c r="F235" s="85">
        <v>5392134</v>
      </c>
      <c r="G235" s="85">
        <v>4246641</v>
      </c>
      <c r="H235" s="85">
        <v>2973575</v>
      </c>
      <c r="I235" s="85">
        <v>3138484</v>
      </c>
      <c r="J235" s="85">
        <v>3183253</v>
      </c>
      <c r="K235" s="85">
        <v>3181717</v>
      </c>
      <c r="L235" s="43">
        <v>2971551.585</v>
      </c>
      <c r="M235" s="91">
        <f t="shared" si="149"/>
        <v>0.2659005458556003</v>
      </c>
      <c r="N235" s="91">
        <f t="shared" si="150"/>
        <v>0.25897124050197784</v>
      </c>
      <c r="O235" s="91">
        <f t="shared" si="151"/>
        <v>0.25923883561946887</v>
      </c>
      <c r="P235" s="91">
        <f t="shared" si="152"/>
        <v>0.26336214430777427</v>
      </c>
      <c r="Q235" s="91">
        <f t="shared" si="153"/>
        <v>0.46961679164802278</v>
      </c>
      <c r="R235" s="91">
        <f t="shared" si="154"/>
        <v>0.32985105425297073</v>
      </c>
      <c r="S235" s="91">
        <f t="shared" si="155"/>
        <v>0.28157708579892315</v>
      </c>
      <c r="T235" s="91">
        <f t="shared" si="156"/>
        <v>0.2454827874640427</v>
      </c>
      <c r="U235" s="91">
        <f t="shared" si="157"/>
        <v>0.21504249247468687</v>
      </c>
      <c r="V235" s="91">
        <f t="shared" si="158"/>
        <v>0.2058419812015008</v>
      </c>
      <c r="W235" s="91">
        <f t="shared" si="158"/>
        <v>0.18820970372412335</v>
      </c>
      <c r="X235" s="42">
        <f t="shared" si="135"/>
        <v>-7.769084213147695E-2</v>
      </c>
      <c r="Y235" s="85">
        <v>210581</v>
      </c>
      <c r="Z235" s="85">
        <v>210668</v>
      </c>
      <c r="AA235" s="85">
        <v>231462</v>
      </c>
      <c r="AB235" s="85">
        <v>263132</v>
      </c>
      <c r="AC235" s="85">
        <v>959643</v>
      </c>
      <c r="AD235" s="85">
        <v>665710</v>
      </c>
      <c r="AE235" s="85">
        <v>373229</v>
      </c>
      <c r="AF235" s="85">
        <v>400556</v>
      </c>
      <c r="AG235" s="85">
        <v>330500</v>
      </c>
      <c r="AH235" s="85">
        <v>322484</v>
      </c>
      <c r="AI235" s="45">
        <v>304396.82299999997</v>
      </c>
      <c r="AJ235" s="91">
        <f t="shared" si="160"/>
        <v>0.21617608455271939</v>
      </c>
      <c r="AK235" s="91">
        <f t="shared" si="160"/>
        <v>0.19025156260039788</v>
      </c>
      <c r="AL235" s="91">
        <f t="shared" si="160"/>
        <v>0.19248786545226107</v>
      </c>
      <c r="AM235" s="91">
        <f t="shared" si="160"/>
        <v>0.19677582203871408</v>
      </c>
      <c r="AN235" s="91">
        <f t="shared" si="160"/>
        <v>0.70604483482517366</v>
      </c>
      <c r="AO235" s="91">
        <f t="shared" si="159"/>
        <v>0.44022599753567082</v>
      </c>
      <c r="AP235" s="91">
        <f t="shared" si="159"/>
        <v>0.28956692455516569</v>
      </c>
      <c r="AQ235" s="91">
        <f t="shared" si="159"/>
        <v>0.24474192184425705</v>
      </c>
      <c r="AR235" s="91">
        <f t="shared" si="159"/>
        <v>0.16686138371980988</v>
      </c>
      <c r="AS235" s="91">
        <f t="shared" si="159"/>
        <v>0.1493457230579267</v>
      </c>
      <c r="AT235" s="91">
        <f t="shared" si="161"/>
        <v>0.13459778171382303</v>
      </c>
      <c r="AU235" s="42">
        <f t="shared" si="136"/>
        <v>-8.157830283889636E-2</v>
      </c>
      <c r="AV235" s="91">
        <f t="shared" si="138"/>
        <v>10.9269550688315</v>
      </c>
      <c r="AW235" s="91">
        <f t="shared" si="139"/>
        <v>9.9828886158354457</v>
      </c>
      <c r="AX235" s="91">
        <f t="shared" si="140"/>
        <v>9.9086711467777189</v>
      </c>
      <c r="AY235" s="91">
        <f t="shared" si="141"/>
        <v>9.7383799467803591</v>
      </c>
      <c r="AZ235" s="91">
        <f t="shared" si="142"/>
        <v>17.797091096029881</v>
      </c>
      <c r="BA235" s="91">
        <f t="shared" si="143"/>
        <v>15.676154400619218</v>
      </c>
      <c r="BB235" s="91">
        <f t="shared" si="144"/>
        <v>12.551524679888686</v>
      </c>
      <c r="BC235" s="91">
        <f t="shared" si="145"/>
        <v>12.762722384437836</v>
      </c>
      <c r="BD235" s="91">
        <f t="shared" si="146"/>
        <v>10.382460960533141</v>
      </c>
      <c r="BE235" s="91">
        <f t="shared" si="147"/>
        <v>10.135533738544314</v>
      </c>
      <c r="BF235" s="91">
        <f t="shared" si="148"/>
        <v>10.24369977410303</v>
      </c>
      <c r="BG235" s="91">
        <f t="shared" si="137"/>
        <v>-0.68325529472847002</v>
      </c>
    </row>
    <row r="236" spans="1:59" x14ac:dyDescent="0.2">
      <c r="A236" s="88" t="s">
        <v>319</v>
      </c>
      <c r="B236" s="85">
        <v>5118842</v>
      </c>
      <c r="C236" s="85">
        <v>6093197</v>
      </c>
      <c r="D236" s="85">
        <v>6665275</v>
      </c>
      <c r="E236" s="85">
        <v>7280227</v>
      </c>
      <c r="F236" s="85">
        <v>8128335</v>
      </c>
      <c r="G236" s="85">
        <v>9011278</v>
      </c>
      <c r="H236" s="85">
        <v>8693696</v>
      </c>
      <c r="I236" s="85">
        <v>9959068</v>
      </c>
      <c r="J236" s="85">
        <v>10668169</v>
      </c>
      <c r="K236" s="85">
        <v>10901636</v>
      </c>
      <c r="L236" s="43">
        <v>10979866.995999999</v>
      </c>
      <c r="M236" s="91">
        <f t="shared" si="149"/>
        <v>0.70627027296428058</v>
      </c>
      <c r="N236" s="91">
        <f t="shared" si="150"/>
        <v>0.74774653624212495</v>
      </c>
      <c r="O236" s="91">
        <f t="shared" si="151"/>
        <v>0.73969698465104861</v>
      </c>
      <c r="P236" s="91">
        <f t="shared" si="152"/>
        <v>0.70959626121567088</v>
      </c>
      <c r="Q236" s="91">
        <f t="shared" si="153"/>
        <v>0.70792057544199216</v>
      </c>
      <c r="R236" s="91">
        <f t="shared" si="154"/>
        <v>0.69993662013497293</v>
      </c>
      <c r="S236" s="91">
        <f t="shared" si="155"/>
        <v>0.8232331737056422</v>
      </c>
      <c r="T236" s="91">
        <f t="shared" si="156"/>
        <v>0.77896837236829908</v>
      </c>
      <c r="U236" s="91">
        <f t="shared" si="157"/>
        <v>0.72068090469126633</v>
      </c>
      <c r="V236" s="91">
        <f t="shared" si="158"/>
        <v>0.70528408170104517</v>
      </c>
      <c r="W236" s="91">
        <f t="shared" si="158"/>
        <v>0.69543383486221388</v>
      </c>
      <c r="X236" s="42">
        <f t="shared" si="135"/>
        <v>-1.0836438102066692E-2</v>
      </c>
      <c r="Y236" s="85">
        <v>571294</v>
      </c>
      <c r="Z236" s="85">
        <v>510784</v>
      </c>
      <c r="AA236" s="85">
        <v>474540</v>
      </c>
      <c r="AB236" s="85">
        <v>438570</v>
      </c>
      <c r="AC236" s="85">
        <v>409462</v>
      </c>
      <c r="AD236" s="85">
        <v>552700</v>
      </c>
      <c r="AE236" s="85">
        <v>787719</v>
      </c>
      <c r="AF236" s="85">
        <v>548242</v>
      </c>
      <c r="AG236" s="85">
        <v>598249</v>
      </c>
      <c r="AH236" s="85">
        <v>682690</v>
      </c>
      <c r="AI236" s="45">
        <v>645149.69099999999</v>
      </c>
      <c r="AJ236" s="91">
        <f t="shared" si="160"/>
        <v>0.58647313883237939</v>
      </c>
      <c r="AK236" s="91">
        <f t="shared" si="160"/>
        <v>0.46128246412023488</v>
      </c>
      <c r="AL236" s="91">
        <f t="shared" si="160"/>
        <v>0.39463580057078906</v>
      </c>
      <c r="AM236" s="91">
        <f t="shared" si="160"/>
        <v>0.32797216709301352</v>
      </c>
      <c r="AN236" s="91">
        <f t="shared" si="160"/>
        <v>0.30125633194551021</v>
      </c>
      <c r="AO236" s="91">
        <f t="shared" si="159"/>
        <v>0.36549384692728853</v>
      </c>
      <c r="AP236" s="91">
        <f t="shared" si="159"/>
        <v>0.61114588695859784</v>
      </c>
      <c r="AQ236" s="91">
        <f t="shared" si="159"/>
        <v>0.33497888114455704</v>
      </c>
      <c r="AR236" s="91">
        <f t="shared" si="159"/>
        <v>0.30204131905897896</v>
      </c>
      <c r="AS236" s="91">
        <f t="shared" si="159"/>
        <v>0.31616089999632846</v>
      </c>
      <c r="AT236" s="91">
        <f t="shared" si="161"/>
        <v>0.28527143097665769</v>
      </c>
      <c r="AU236" s="42">
        <f t="shared" si="136"/>
        <v>-0.3012017078557217</v>
      </c>
      <c r="AV236" s="91">
        <f t="shared" si="138"/>
        <v>11.160610153624589</v>
      </c>
      <c r="AW236" s="91">
        <f t="shared" si="139"/>
        <v>8.3828571437949577</v>
      </c>
      <c r="AX236" s="91">
        <f t="shared" si="140"/>
        <v>7.1195862136220933</v>
      </c>
      <c r="AY236" s="91">
        <f t="shared" si="141"/>
        <v>6.024125346640977</v>
      </c>
      <c r="AZ236" s="91">
        <f t="shared" si="142"/>
        <v>5.0374646222135286</v>
      </c>
      <c r="BA236" s="91">
        <f t="shared" si="143"/>
        <v>6.1334252477839435</v>
      </c>
      <c r="BB236" s="91">
        <f t="shared" si="144"/>
        <v>9.0608068191020248</v>
      </c>
      <c r="BC236" s="91">
        <f t="shared" si="145"/>
        <v>5.5049528731001738</v>
      </c>
      <c r="BD236" s="91">
        <f t="shared" si="146"/>
        <v>5.6077945521860411</v>
      </c>
      <c r="BE236" s="91">
        <f t="shared" si="147"/>
        <v>6.2622710939899298</v>
      </c>
      <c r="BF236" s="91">
        <f t="shared" si="148"/>
        <v>5.8757514206231285</v>
      </c>
      <c r="BG236" s="91">
        <f t="shared" si="137"/>
        <v>-5.2848587330014603</v>
      </c>
    </row>
    <row r="237" spans="1:59" x14ac:dyDescent="0.2">
      <c r="A237" s="88" t="s">
        <v>320</v>
      </c>
      <c r="B237" s="85">
        <v>15742536</v>
      </c>
      <c r="C237" s="85">
        <v>17852664</v>
      </c>
      <c r="D237" s="85">
        <v>20364358</v>
      </c>
      <c r="E237" s="85">
        <v>22702165</v>
      </c>
      <c r="F237" s="85">
        <v>23825242</v>
      </c>
      <c r="G237" s="85">
        <v>27023260</v>
      </c>
      <c r="H237" s="85">
        <v>26879276</v>
      </c>
      <c r="I237" s="85">
        <v>29806763</v>
      </c>
      <c r="J237" s="85">
        <v>32033343</v>
      </c>
      <c r="K237" s="85">
        <v>33646290</v>
      </c>
      <c r="L237" s="43">
        <v>34086563.160999998</v>
      </c>
      <c r="M237" s="91">
        <f t="shared" si="149"/>
        <v>2.172070401444314</v>
      </c>
      <c r="N237" s="91">
        <f t="shared" si="150"/>
        <v>2.1908478699596419</v>
      </c>
      <c r="O237" s="91">
        <f t="shared" si="151"/>
        <v>2.2599899039356153</v>
      </c>
      <c r="P237" s="91">
        <f t="shared" si="152"/>
        <v>2.2127567458406534</v>
      </c>
      <c r="Q237" s="91">
        <f t="shared" si="153"/>
        <v>2.0750103221243612</v>
      </c>
      <c r="R237" s="91">
        <f t="shared" si="154"/>
        <v>2.0989885418504022</v>
      </c>
      <c r="S237" s="91">
        <f t="shared" si="155"/>
        <v>2.5452824309004933</v>
      </c>
      <c r="T237" s="91">
        <f t="shared" si="156"/>
        <v>2.3313954337572191</v>
      </c>
      <c r="U237" s="91">
        <f t="shared" si="157"/>
        <v>2.163990710451404</v>
      </c>
      <c r="V237" s="91">
        <f t="shared" si="158"/>
        <v>2.1767551902574125</v>
      </c>
      <c r="W237" s="91">
        <f t="shared" si="158"/>
        <v>2.1589468565478147</v>
      </c>
      <c r="X237" s="42">
        <f t="shared" si="135"/>
        <v>-1.3123544896499251E-2</v>
      </c>
      <c r="Y237" s="85">
        <v>1136560</v>
      </c>
      <c r="Z237" s="85">
        <v>1188620</v>
      </c>
      <c r="AA237" s="85">
        <v>1297597</v>
      </c>
      <c r="AB237" s="85">
        <v>1369626</v>
      </c>
      <c r="AC237" s="85">
        <v>1390206</v>
      </c>
      <c r="AD237" s="85">
        <v>1623510</v>
      </c>
      <c r="AE237" s="85">
        <v>1633708</v>
      </c>
      <c r="AF237" s="85">
        <v>1762457</v>
      </c>
      <c r="AG237" s="85">
        <v>1835950</v>
      </c>
      <c r="AH237" s="85">
        <v>1972029</v>
      </c>
      <c r="AI237" s="45">
        <v>2098132.952</v>
      </c>
      <c r="AJ237" s="91">
        <f t="shared" si="160"/>
        <v>1.1667581152109581</v>
      </c>
      <c r="AK237" s="91">
        <f t="shared" si="160"/>
        <v>1.0734274419374796</v>
      </c>
      <c r="AL237" s="91">
        <f t="shared" si="160"/>
        <v>1.0791044609795888</v>
      </c>
      <c r="AM237" s="91">
        <f t="shared" si="160"/>
        <v>1.0242360565632298</v>
      </c>
      <c r="AN237" s="91">
        <f t="shared" si="160"/>
        <v>1.02282595261255</v>
      </c>
      <c r="AO237" s="91">
        <f t="shared" si="159"/>
        <v>1.0736075907814768</v>
      </c>
      <c r="AP237" s="91">
        <f t="shared" si="159"/>
        <v>1.2675001170358429</v>
      </c>
      <c r="AQ237" s="91">
        <f t="shared" si="159"/>
        <v>1.0768709327731047</v>
      </c>
      <c r="AR237" s="91">
        <f t="shared" si="159"/>
        <v>0.92692634626440218</v>
      </c>
      <c r="AS237" s="91">
        <f t="shared" si="159"/>
        <v>0.91326731526587412</v>
      </c>
      <c r="AT237" s="91">
        <f t="shared" si="161"/>
        <v>0.92774963383857378</v>
      </c>
      <c r="AU237" s="42">
        <f t="shared" si="136"/>
        <v>-0.23900848137238428</v>
      </c>
      <c r="AV237" s="91">
        <f t="shared" si="138"/>
        <v>7.2196754068086619</v>
      </c>
      <c r="AW237" s="91">
        <f t="shared" si="139"/>
        <v>6.6579419183601951</v>
      </c>
      <c r="AX237" s="91">
        <f t="shared" si="140"/>
        <v>6.3719023207115102</v>
      </c>
      <c r="AY237" s="91">
        <f t="shared" si="141"/>
        <v>6.0330193177611031</v>
      </c>
      <c r="AZ237" s="91">
        <f t="shared" si="142"/>
        <v>5.8350131343891487</v>
      </c>
      <c r="BA237" s="91">
        <f t="shared" si="143"/>
        <v>6.007824370560769</v>
      </c>
      <c r="BB237" s="91">
        <f t="shared" si="144"/>
        <v>6.0779464446884655</v>
      </c>
      <c r="BC237" s="91">
        <f t="shared" si="145"/>
        <v>5.9129433142404624</v>
      </c>
      <c r="BD237" s="91">
        <f t="shared" si="146"/>
        <v>5.7313718396484559</v>
      </c>
      <c r="BE237" s="91">
        <f t="shared" si="147"/>
        <v>5.8610592728054121</v>
      </c>
      <c r="BF237" s="91">
        <f t="shared" si="148"/>
        <v>6.1553080082904055</v>
      </c>
      <c r="BG237" s="91">
        <f t="shared" si="137"/>
        <v>-1.0643673985182565</v>
      </c>
    </row>
    <row r="238" spans="1:59" x14ac:dyDescent="0.2">
      <c r="A238" s="88" t="s">
        <v>321</v>
      </c>
      <c r="B238" s="85">
        <v>23305357</v>
      </c>
      <c r="C238" s="85">
        <v>0</v>
      </c>
      <c r="D238" s="85">
        <v>0</v>
      </c>
      <c r="E238" s="85">
        <v>0</v>
      </c>
      <c r="F238" s="85">
        <v>0</v>
      </c>
      <c r="G238" s="85">
        <v>0</v>
      </c>
      <c r="H238" s="85">
        <v>0</v>
      </c>
      <c r="I238" s="85">
        <v>0</v>
      </c>
      <c r="J238" s="85">
        <v>0</v>
      </c>
      <c r="K238" s="85">
        <v>0</v>
      </c>
      <c r="L238" s="43">
        <v>0</v>
      </c>
      <c r="M238" s="91">
        <f t="shared" si="149"/>
        <v>3.2155477449626315</v>
      </c>
      <c r="N238" s="91">
        <f t="shared" si="150"/>
        <v>0</v>
      </c>
      <c r="O238" s="91">
        <f t="shared" si="151"/>
        <v>0</v>
      </c>
      <c r="P238" s="91">
        <f t="shared" si="152"/>
        <v>0</v>
      </c>
      <c r="Q238" s="91">
        <f t="shared" si="153"/>
        <v>0</v>
      </c>
      <c r="R238" s="91">
        <f t="shared" si="154"/>
        <v>0</v>
      </c>
      <c r="S238" s="91">
        <f t="shared" si="155"/>
        <v>0</v>
      </c>
      <c r="T238" s="91">
        <f t="shared" si="156"/>
        <v>0</v>
      </c>
      <c r="U238" s="91">
        <f t="shared" si="157"/>
        <v>0</v>
      </c>
      <c r="V238" s="91">
        <f t="shared" si="158"/>
        <v>0</v>
      </c>
      <c r="W238" s="91">
        <f t="shared" si="158"/>
        <v>0</v>
      </c>
      <c r="X238" s="42">
        <f t="shared" si="135"/>
        <v>-3.2155477449626315</v>
      </c>
      <c r="Y238" s="85">
        <v>489143</v>
      </c>
      <c r="Z238" s="85">
        <v>0</v>
      </c>
      <c r="AA238" s="85">
        <v>0</v>
      </c>
      <c r="AB238" s="85">
        <v>0</v>
      </c>
      <c r="AC238" s="85">
        <v>0</v>
      </c>
      <c r="AD238" s="85">
        <v>0</v>
      </c>
      <c r="AE238" s="85">
        <v>0</v>
      </c>
      <c r="AF238" s="85">
        <v>0</v>
      </c>
      <c r="AG238" s="85">
        <v>0</v>
      </c>
      <c r="AH238" s="85">
        <v>0</v>
      </c>
      <c r="AI238" s="45">
        <v>0</v>
      </c>
      <c r="AJ238" s="91">
        <f t="shared" si="160"/>
        <v>0.50213940728921802</v>
      </c>
      <c r="AK238" s="91">
        <f t="shared" si="160"/>
        <v>0</v>
      </c>
      <c r="AL238" s="91">
        <f t="shared" si="160"/>
        <v>0</v>
      </c>
      <c r="AM238" s="91">
        <f t="shared" si="160"/>
        <v>0</v>
      </c>
      <c r="AN238" s="91">
        <f t="shared" si="160"/>
        <v>0</v>
      </c>
      <c r="AO238" s="91">
        <f t="shared" si="159"/>
        <v>0</v>
      </c>
      <c r="AP238" s="91">
        <f t="shared" si="159"/>
        <v>0</v>
      </c>
      <c r="AQ238" s="91">
        <f t="shared" si="159"/>
        <v>0</v>
      </c>
      <c r="AR238" s="91">
        <f t="shared" si="159"/>
        <v>0</v>
      </c>
      <c r="AS238" s="91">
        <f t="shared" si="159"/>
        <v>0</v>
      </c>
      <c r="AT238" s="91">
        <f t="shared" si="161"/>
        <v>0</v>
      </c>
      <c r="AU238" s="42">
        <f t="shared" si="136"/>
        <v>-0.50213940728921802</v>
      </c>
      <c r="AV238" s="91">
        <f>Y238/B238*100</f>
        <v>2.0988436263816941</v>
      </c>
      <c r="AW238" s="91"/>
      <c r="AX238" s="91"/>
      <c r="AY238" s="91"/>
      <c r="AZ238" s="91"/>
      <c r="BA238" s="91"/>
      <c r="BB238" s="91"/>
      <c r="BC238" s="91"/>
      <c r="BD238" s="91"/>
      <c r="BE238" s="91"/>
      <c r="BF238" s="91"/>
      <c r="BG238" s="91">
        <f t="shared" si="137"/>
        <v>-2.0988436263816941</v>
      </c>
    </row>
    <row r="239" spans="1:59" x14ac:dyDescent="0.2">
      <c r="A239" s="88" t="s">
        <v>322</v>
      </c>
      <c r="B239" s="85">
        <v>12134464</v>
      </c>
      <c r="C239" s="85">
        <v>0</v>
      </c>
      <c r="D239" s="85">
        <v>0</v>
      </c>
      <c r="E239" s="85">
        <v>0</v>
      </c>
      <c r="F239" s="85">
        <v>0</v>
      </c>
      <c r="G239" s="85">
        <v>0</v>
      </c>
      <c r="H239" s="85">
        <v>0</v>
      </c>
      <c r="I239" s="85">
        <v>0</v>
      </c>
      <c r="J239" s="85">
        <v>0</v>
      </c>
      <c r="K239" s="85">
        <v>0</v>
      </c>
      <c r="L239" s="43">
        <v>0</v>
      </c>
      <c r="M239" s="91">
        <f t="shared" si="149"/>
        <v>1.6742480431228852</v>
      </c>
      <c r="N239" s="91">
        <f t="shared" si="150"/>
        <v>0</v>
      </c>
      <c r="O239" s="91">
        <f t="shared" si="151"/>
        <v>0</v>
      </c>
      <c r="P239" s="91">
        <f t="shared" si="152"/>
        <v>0</v>
      </c>
      <c r="Q239" s="91">
        <f t="shared" si="153"/>
        <v>0</v>
      </c>
      <c r="R239" s="91">
        <f t="shared" si="154"/>
        <v>0</v>
      </c>
      <c r="S239" s="91">
        <f t="shared" si="155"/>
        <v>0</v>
      </c>
      <c r="T239" s="91">
        <f t="shared" si="156"/>
        <v>0</v>
      </c>
      <c r="U239" s="91">
        <f t="shared" si="157"/>
        <v>0</v>
      </c>
      <c r="V239" s="91">
        <f t="shared" si="158"/>
        <v>0</v>
      </c>
      <c r="W239" s="91">
        <f t="shared" si="158"/>
        <v>0</v>
      </c>
      <c r="X239" s="42">
        <f t="shared" si="135"/>
        <v>-1.6742480431228852</v>
      </c>
      <c r="Y239" s="85">
        <v>200661</v>
      </c>
      <c r="Z239" s="85">
        <v>0</v>
      </c>
      <c r="AA239" s="85">
        <v>0</v>
      </c>
      <c r="AB239" s="85">
        <v>0</v>
      </c>
      <c r="AC239" s="85">
        <v>0</v>
      </c>
      <c r="AD239" s="85">
        <v>0</v>
      </c>
      <c r="AE239" s="85">
        <v>0</v>
      </c>
      <c r="AF239" s="85">
        <v>0</v>
      </c>
      <c r="AG239" s="85">
        <v>0</v>
      </c>
      <c r="AH239" s="85">
        <v>0</v>
      </c>
      <c r="AI239" s="45">
        <v>0</v>
      </c>
      <c r="AJ239" s="91">
        <f t="shared" si="160"/>
        <v>0.20599251263140181</v>
      </c>
      <c r="AK239" s="91">
        <f t="shared" si="160"/>
        <v>0</v>
      </c>
      <c r="AL239" s="91">
        <f t="shared" si="160"/>
        <v>0</v>
      </c>
      <c r="AM239" s="91">
        <f t="shared" si="160"/>
        <v>0</v>
      </c>
      <c r="AN239" s="91">
        <f t="shared" si="160"/>
        <v>0</v>
      </c>
      <c r="AO239" s="91">
        <f t="shared" si="159"/>
        <v>0</v>
      </c>
      <c r="AP239" s="91">
        <f t="shared" si="159"/>
        <v>0</v>
      </c>
      <c r="AQ239" s="91">
        <f t="shared" si="159"/>
        <v>0</v>
      </c>
      <c r="AR239" s="91">
        <f t="shared" si="159"/>
        <v>0</v>
      </c>
      <c r="AS239" s="91">
        <f t="shared" si="159"/>
        <v>0</v>
      </c>
      <c r="AT239" s="91">
        <f t="shared" si="161"/>
        <v>0</v>
      </c>
      <c r="AU239" s="42">
        <f t="shared" si="136"/>
        <v>-0.20599251263140181</v>
      </c>
      <c r="AV239" s="91">
        <f>Y239/B239*100</f>
        <v>1.6536453526088999</v>
      </c>
      <c r="AW239" s="91"/>
      <c r="AX239" s="91"/>
      <c r="AY239" s="91"/>
      <c r="AZ239" s="91"/>
      <c r="BA239" s="91"/>
      <c r="BB239" s="91"/>
      <c r="BC239" s="91"/>
      <c r="BD239" s="91"/>
      <c r="BE239" s="91"/>
      <c r="BF239" s="91"/>
      <c r="BG239" s="91">
        <f t="shared" si="137"/>
        <v>-1.6536453526088999</v>
      </c>
    </row>
    <row r="240" spans="1:59" x14ac:dyDescent="0.2">
      <c r="A240" s="88" t="s">
        <v>323</v>
      </c>
      <c r="B240" s="85">
        <v>11338959</v>
      </c>
      <c r="C240" s="85">
        <v>0</v>
      </c>
      <c r="D240" s="85">
        <v>0</v>
      </c>
      <c r="E240" s="85">
        <v>0</v>
      </c>
      <c r="F240" s="85">
        <v>0</v>
      </c>
      <c r="G240" s="85">
        <v>0</v>
      </c>
      <c r="H240" s="85">
        <v>0</v>
      </c>
      <c r="I240" s="85">
        <v>0</v>
      </c>
      <c r="J240" s="85">
        <v>0</v>
      </c>
      <c r="K240" s="85">
        <v>0</v>
      </c>
      <c r="L240" s="43">
        <v>0</v>
      </c>
      <c r="M240" s="91">
        <f t="shared" si="149"/>
        <v>1.5644885441005576</v>
      </c>
      <c r="N240" s="91">
        <f t="shared" si="150"/>
        <v>0</v>
      </c>
      <c r="O240" s="91">
        <f t="shared" si="151"/>
        <v>0</v>
      </c>
      <c r="P240" s="91">
        <f t="shared" si="152"/>
        <v>0</v>
      </c>
      <c r="Q240" s="91">
        <f t="shared" si="153"/>
        <v>0</v>
      </c>
      <c r="R240" s="91">
        <f t="shared" si="154"/>
        <v>0</v>
      </c>
      <c r="S240" s="91">
        <f t="shared" si="155"/>
        <v>0</v>
      </c>
      <c r="T240" s="91">
        <f t="shared" si="156"/>
        <v>0</v>
      </c>
      <c r="U240" s="91">
        <f t="shared" si="157"/>
        <v>0</v>
      </c>
      <c r="V240" s="91">
        <f t="shared" si="158"/>
        <v>0</v>
      </c>
      <c r="W240" s="91">
        <f t="shared" si="158"/>
        <v>0</v>
      </c>
      <c r="X240" s="42">
        <f t="shared" si="135"/>
        <v>-1.5644885441005576</v>
      </c>
      <c r="Y240" s="85">
        <v>141502</v>
      </c>
      <c r="Z240" s="85">
        <v>0</v>
      </c>
      <c r="AA240" s="85">
        <v>0</v>
      </c>
      <c r="AB240" s="85">
        <v>0</v>
      </c>
      <c r="AC240" s="85">
        <v>0</v>
      </c>
      <c r="AD240" s="85">
        <v>0</v>
      </c>
      <c r="AE240" s="85">
        <v>0</v>
      </c>
      <c r="AF240" s="85">
        <v>0</v>
      </c>
      <c r="AG240" s="85">
        <v>0</v>
      </c>
      <c r="AH240" s="85">
        <v>0</v>
      </c>
      <c r="AI240" s="45">
        <v>0</v>
      </c>
      <c r="AJ240" s="91">
        <f t="shared" si="160"/>
        <v>0.1452616727832943</v>
      </c>
      <c r="AK240" s="91">
        <f t="shared" si="160"/>
        <v>0</v>
      </c>
      <c r="AL240" s="91">
        <f t="shared" si="160"/>
        <v>0</v>
      </c>
      <c r="AM240" s="91">
        <f t="shared" si="160"/>
        <v>0</v>
      </c>
      <c r="AN240" s="91">
        <f t="shared" si="160"/>
        <v>0</v>
      </c>
      <c r="AO240" s="91">
        <f t="shared" si="159"/>
        <v>0</v>
      </c>
      <c r="AP240" s="91">
        <f t="shared" si="159"/>
        <v>0</v>
      </c>
      <c r="AQ240" s="91">
        <f t="shared" si="159"/>
        <v>0</v>
      </c>
      <c r="AR240" s="91">
        <f t="shared" si="159"/>
        <v>0</v>
      </c>
      <c r="AS240" s="91">
        <f t="shared" si="159"/>
        <v>0</v>
      </c>
      <c r="AT240" s="91">
        <f t="shared" si="161"/>
        <v>0</v>
      </c>
      <c r="AU240" s="42">
        <f t="shared" si="136"/>
        <v>-0.1452616727832943</v>
      </c>
      <c r="AV240" s="91">
        <f>Y240/B240*100</f>
        <v>1.2479276095803857</v>
      </c>
      <c r="AW240" s="91"/>
      <c r="AX240" s="91"/>
      <c r="AY240" s="91"/>
      <c r="AZ240" s="91"/>
      <c r="BA240" s="91"/>
      <c r="BB240" s="91"/>
      <c r="BC240" s="91"/>
      <c r="BD240" s="91"/>
      <c r="BE240" s="91"/>
      <c r="BF240" s="91"/>
      <c r="BG240" s="91">
        <f t="shared" si="137"/>
        <v>-1.2479276095803857</v>
      </c>
    </row>
    <row r="241" spans="1:59" x14ac:dyDescent="0.2">
      <c r="A241" s="88" t="s">
        <v>324</v>
      </c>
      <c r="B241" s="85">
        <v>0</v>
      </c>
      <c r="C241" s="85">
        <v>46074680</v>
      </c>
      <c r="D241" s="85">
        <v>55888616</v>
      </c>
      <c r="E241" s="85">
        <v>64502981</v>
      </c>
      <c r="F241" s="85">
        <v>73019297</v>
      </c>
      <c r="G241" s="85">
        <v>73998632</v>
      </c>
      <c r="H241" s="85">
        <v>74755438</v>
      </c>
      <c r="I241" s="85">
        <v>71921297</v>
      </c>
      <c r="J241" s="85">
        <v>80188029</v>
      </c>
      <c r="K241" s="85">
        <v>94366101</v>
      </c>
      <c r="L241" s="43">
        <v>105547180.362</v>
      </c>
      <c r="M241" s="91">
        <f t="shared" si="149"/>
        <v>0</v>
      </c>
      <c r="N241" s="91">
        <f t="shared" si="150"/>
        <v>5.6542045790517372</v>
      </c>
      <c r="O241" s="91">
        <f t="shared" si="151"/>
        <v>6.2023908588198307</v>
      </c>
      <c r="P241" s="91">
        <f t="shared" si="152"/>
        <v>6.2870394226533666</v>
      </c>
      <c r="Q241" s="91">
        <f t="shared" si="153"/>
        <v>6.3594650996310733</v>
      </c>
      <c r="R241" s="91">
        <f t="shared" si="154"/>
        <v>5.7477255031629984</v>
      </c>
      <c r="S241" s="91">
        <f t="shared" si="155"/>
        <v>7.0788254473696064</v>
      </c>
      <c r="T241" s="91">
        <f t="shared" si="156"/>
        <v>5.6254677307863581</v>
      </c>
      <c r="U241" s="91">
        <f t="shared" si="157"/>
        <v>5.4170477881564771</v>
      </c>
      <c r="V241" s="91">
        <f t="shared" si="158"/>
        <v>6.1050386279172297</v>
      </c>
      <c r="W241" s="91">
        <f t="shared" si="158"/>
        <v>6.6850609779498846</v>
      </c>
      <c r="X241" s="42">
        <f t="shared" si="135"/>
        <v>6.6850609779498846</v>
      </c>
      <c r="Y241" s="85">
        <v>0</v>
      </c>
      <c r="Z241" s="85">
        <v>996844</v>
      </c>
      <c r="AA241" s="85">
        <v>1036944</v>
      </c>
      <c r="AB241" s="85">
        <v>1648828</v>
      </c>
      <c r="AC241" s="85">
        <v>1090550</v>
      </c>
      <c r="AD241" s="85">
        <v>1354623</v>
      </c>
      <c r="AE241" s="85">
        <v>1398231</v>
      </c>
      <c r="AF241" s="85">
        <v>1410727</v>
      </c>
      <c r="AG241" s="85">
        <v>1561011</v>
      </c>
      <c r="AH241" s="85">
        <v>2435724</v>
      </c>
      <c r="AI241" s="45">
        <v>3226386.72</v>
      </c>
      <c r="AJ241" s="91">
        <f t="shared" si="160"/>
        <v>0</v>
      </c>
      <c r="AK241" s="91">
        <f t="shared" si="160"/>
        <v>0.90023700167482024</v>
      </c>
      <c r="AL241" s="91">
        <f t="shared" si="160"/>
        <v>0.86234084710893977</v>
      </c>
      <c r="AM241" s="91">
        <f t="shared" si="160"/>
        <v>1.2330293734720554</v>
      </c>
      <c r="AN241" s="91">
        <f t="shared" si="160"/>
        <v>0.80235795459206516</v>
      </c>
      <c r="AO241" s="91">
        <f t="shared" si="159"/>
        <v>0.89579585924766492</v>
      </c>
      <c r="AP241" s="91">
        <f t="shared" si="159"/>
        <v>1.0848070500622777</v>
      </c>
      <c r="AQ241" s="91">
        <f t="shared" si="159"/>
        <v>0.8619619658114801</v>
      </c>
      <c r="AR241" s="91">
        <f t="shared" si="159"/>
        <v>0.78811635540648761</v>
      </c>
      <c r="AS241" s="91">
        <f t="shared" si="159"/>
        <v>1.1280093336399495</v>
      </c>
      <c r="AT241" s="91">
        <f t="shared" si="161"/>
        <v>1.4266393820507697</v>
      </c>
      <c r="AU241" s="42">
        <f t="shared" si="136"/>
        <v>1.4266393820507697</v>
      </c>
      <c r="AV241" s="91"/>
      <c r="AW241" s="91">
        <f t="shared" ref="AW241:AW281" si="162">Z241/C241*100</f>
        <v>2.1635397142204789</v>
      </c>
      <c r="AX241" s="91">
        <f t="shared" ref="AX241:AX281" si="163">AA241/D241*100</f>
        <v>1.8553760572636115</v>
      </c>
      <c r="AY241" s="91">
        <f t="shared" ref="AY241:AY281" si="164">AB241/E241*100</f>
        <v>2.5562043403854466</v>
      </c>
      <c r="AZ241" s="91">
        <f t="shared" ref="AZ241:AZ281" si="165">AC241/F241*100</f>
        <v>1.4935093116549725</v>
      </c>
      <c r="BA241" s="91">
        <f t="shared" ref="BA241:BA281" si="166">AD241/G241*100</f>
        <v>1.8306054630847768</v>
      </c>
      <c r="BB241" s="91">
        <f t="shared" ref="BB241:BB281" si="167">AE241/H241*100</f>
        <v>1.8704070732620148</v>
      </c>
      <c r="BC241" s="91">
        <f t="shared" ref="BC241:BC281" si="168">AF241/I241*100</f>
        <v>1.9614871517125172</v>
      </c>
      <c r="BD241" s="91">
        <f t="shared" ref="BD241:BD281" si="169">AG241/J241*100</f>
        <v>1.9466883267576012</v>
      </c>
      <c r="BE241" s="91">
        <f t="shared" ref="BE241:BE281" si="170">AH241/K241*100</f>
        <v>2.581142989048578</v>
      </c>
      <c r="BF241" s="91">
        <f t="shared" ref="BF241:BF281" si="171">AI241/L241*100</f>
        <v>3.0568194327260221</v>
      </c>
      <c r="BG241" s="91">
        <f t="shared" si="137"/>
        <v>3.0568194327260221</v>
      </c>
    </row>
    <row r="242" spans="1:59" x14ac:dyDescent="0.2">
      <c r="A242" s="88" t="s">
        <v>193</v>
      </c>
      <c r="B242" s="85">
        <v>1641902</v>
      </c>
      <c r="C242" s="85">
        <v>1856082</v>
      </c>
      <c r="D242" s="85">
        <v>2345207</v>
      </c>
      <c r="E242" s="85">
        <v>2939640</v>
      </c>
      <c r="F242" s="85">
        <v>3013878</v>
      </c>
      <c r="G242" s="85">
        <v>3430978</v>
      </c>
      <c r="H242" s="85">
        <v>2500782</v>
      </c>
      <c r="I242" s="85">
        <v>2799601</v>
      </c>
      <c r="J242" s="85">
        <v>3581371</v>
      </c>
      <c r="K242" s="85">
        <v>4132919</v>
      </c>
      <c r="L242" s="43">
        <v>4197518.0120000001</v>
      </c>
      <c r="M242" s="91">
        <f t="shared" si="149"/>
        <v>0.22654080233783311</v>
      </c>
      <c r="N242" s="91">
        <f t="shared" si="150"/>
        <v>0.22777515423862971</v>
      </c>
      <c r="O242" s="91">
        <f t="shared" si="151"/>
        <v>0.26026571240984531</v>
      </c>
      <c r="P242" s="91">
        <f t="shared" si="152"/>
        <v>0.2865236967638557</v>
      </c>
      <c r="Q242" s="91">
        <f t="shared" si="153"/>
        <v>0.26248748951316114</v>
      </c>
      <c r="R242" s="91">
        <f t="shared" si="154"/>
        <v>0.26649573402101778</v>
      </c>
      <c r="S242" s="91">
        <f t="shared" si="155"/>
        <v>0.23680684286705483</v>
      </c>
      <c r="T242" s="91">
        <f t="shared" si="156"/>
        <v>0.2189763775335867</v>
      </c>
      <c r="U242" s="91">
        <f t="shared" si="157"/>
        <v>0.24193708332845734</v>
      </c>
      <c r="V242" s="91">
        <f t="shared" si="158"/>
        <v>0.26738023372453473</v>
      </c>
      <c r="W242" s="91">
        <f t="shared" si="158"/>
        <v>0.26585896250399144</v>
      </c>
      <c r="X242" s="42">
        <f t="shared" si="135"/>
        <v>3.9318160166158328E-2</v>
      </c>
      <c r="Y242" s="85">
        <v>187866</v>
      </c>
      <c r="Z242" s="85">
        <v>270741</v>
      </c>
      <c r="AA242" s="85">
        <v>361660</v>
      </c>
      <c r="AB242" s="85">
        <v>464552</v>
      </c>
      <c r="AC242" s="85">
        <v>670493</v>
      </c>
      <c r="AD242" s="85">
        <v>331670</v>
      </c>
      <c r="AE242" s="85">
        <v>208447</v>
      </c>
      <c r="AF242" s="85">
        <v>382217</v>
      </c>
      <c r="AG242" s="85">
        <v>875004</v>
      </c>
      <c r="AH242" s="85">
        <v>1057474</v>
      </c>
      <c r="AI242" s="45">
        <v>985813.35699999996</v>
      </c>
      <c r="AJ242" s="91">
        <f t="shared" si="160"/>
        <v>0.19285755267845239</v>
      </c>
      <c r="AK242" s="91">
        <f t="shared" si="160"/>
        <v>0.24450271664417153</v>
      </c>
      <c r="AL242" s="91">
        <f t="shared" si="160"/>
        <v>0.30076280953013773</v>
      </c>
      <c r="AM242" s="91">
        <f t="shared" si="160"/>
        <v>0.34740207074673057</v>
      </c>
      <c r="AN242" s="91">
        <f t="shared" si="160"/>
        <v>0.49330648943037692</v>
      </c>
      <c r="AO242" s="91">
        <f t="shared" si="159"/>
        <v>0.2193293725535983</v>
      </c>
      <c r="AP242" s="91">
        <f t="shared" si="159"/>
        <v>0.16172204389999334</v>
      </c>
      <c r="AQ242" s="91">
        <f t="shared" si="159"/>
        <v>0.23353669185219145</v>
      </c>
      <c r="AR242" s="91">
        <f t="shared" si="159"/>
        <v>0.44176816399506363</v>
      </c>
      <c r="AS242" s="91">
        <f t="shared" si="159"/>
        <v>0.48972730164894379</v>
      </c>
      <c r="AT242" s="91">
        <f t="shared" si="161"/>
        <v>0.43590563701795632</v>
      </c>
      <c r="AU242" s="42">
        <f t="shared" si="136"/>
        <v>0.24304808433950392</v>
      </c>
      <c r="AV242" s="91">
        <f t="shared" ref="AV242:AV287" si="172">Y242/B242*100</f>
        <v>11.441974003320539</v>
      </c>
      <c r="AW242" s="91">
        <f t="shared" si="162"/>
        <v>14.586693906842477</v>
      </c>
      <c r="AX242" s="91">
        <f t="shared" si="163"/>
        <v>15.421240001415654</v>
      </c>
      <c r="AY242" s="91">
        <f t="shared" si="164"/>
        <v>15.803023499476126</v>
      </c>
      <c r="AZ242" s="91">
        <f t="shared" si="165"/>
        <v>22.246852725956394</v>
      </c>
      <c r="BA242" s="91">
        <f t="shared" si="166"/>
        <v>9.6669229589930339</v>
      </c>
      <c r="BB242" s="91">
        <f t="shared" si="167"/>
        <v>8.3352727266910911</v>
      </c>
      <c r="BC242" s="91">
        <f t="shared" si="168"/>
        <v>13.652552631607145</v>
      </c>
      <c r="BD242" s="91">
        <f t="shared" si="169"/>
        <v>24.432095976652516</v>
      </c>
      <c r="BE242" s="91">
        <f t="shared" si="170"/>
        <v>25.586613238730298</v>
      </c>
      <c r="BF242" s="91">
        <f t="shared" si="171"/>
        <v>23.485625414393098</v>
      </c>
      <c r="BG242" s="91">
        <f t="shared" si="137"/>
        <v>12.04365141107256</v>
      </c>
    </row>
    <row r="243" spans="1:59" x14ac:dyDescent="0.2">
      <c r="A243" s="88" t="s">
        <v>325</v>
      </c>
      <c r="B243" s="85">
        <v>67122</v>
      </c>
      <c r="C243" s="85">
        <v>40953</v>
      </c>
      <c r="D243" s="85">
        <v>64957</v>
      </c>
      <c r="E243" s="85">
        <v>51701</v>
      </c>
      <c r="F243" s="85">
        <v>108920</v>
      </c>
      <c r="G243" s="85">
        <v>88165</v>
      </c>
      <c r="H243" s="85">
        <v>22016</v>
      </c>
      <c r="I243" s="85">
        <v>34201</v>
      </c>
      <c r="J243" s="85">
        <v>96751</v>
      </c>
      <c r="K243" s="85">
        <v>52817</v>
      </c>
      <c r="L243" s="43">
        <v>103272.88400000001</v>
      </c>
      <c r="M243" s="91">
        <f t="shared" si="149"/>
        <v>9.2611323541356497E-3</v>
      </c>
      <c r="N243" s="91">
        <f t="shared" si="150"/>
        <v>5.0256809190189879E-3</v>
      </c>
      <c r="O243" s="91">
        <f t="shared" si="151"/>
        <v>7.2087793874938636E-3</v>
      </c>
      <c r="P243" s="91">
        <f t="shared" si="152"/>
        <v>5.0392434605557486E-3</v>
      </c>
      <c r="Q243" s="91">
        <f t="shared" si="153"/>
        <v>9.4861627968263838E-3</v>
      </c>
      <c r="R243" s="91">
        <f t="shared" si="154"/>
        <v>6.8480755020763852E-3</v>
      </c>
      <c r="S243" s="91">
        <f t="shared" si="155"/>
        <v>2.0847636669494097E-3</v>
      </c>
      <c r="T243" s="91">
        <f t="shared" si="156"/>
        <v>2.6750994473948965E-3</v>
      </c>
      <c r="U243" s="91">
        <f t="shared" si="157"/>
        <v>6.5359480347362995E-3</v>
      </c>
      <c r="V243" s="91">
        <f t="shared" si="158"/>
        <v>3.4170090932410606E-3</v>
      </c>
      <c r="W243" s="91">
        <f t="shared" si="158"/>
        <v>6.5410134552235143E-3</v>
      </c>
      <c r="X243" s="42">
        <f t="shared" si="135"/>
        <v>-2.7201188989121354E-3</v>
      </c>
      <c r="Y243" s="85">
        <v>12195</v>
      </c>
      <c r="Z243" s="85">
        <v>1789</v>
      </c>
      <c r="AA243" s="85">
        <v>497</v>
      </c>
      <c r="AB243" s="85">
        <v>4789</v>
      </c>
      <c r="AC243" s="85">
        <v>13629</v>
      </c>
      <c r="AD243" s="85">
        <v>8645</v>
      </c>
      <c r="AE243" s="85">
        <v>3085</v>
      </c>
      <c r="AF243" s="85">
        <v>161</v>
      </c>
      <c r="AG243" s="85">
        <v>1090</v>
      </c>
      <c r="AH243" s="85">
        <v>11356</v>
      </c>
      <c r="AI243" s="45">
        <v>7890.2740000000003</v>
      </c>
      <c r="AJ243" s="91">
        <f t="shared" si="160"/>
        <v>1.2519018102869742E-2</v>
      </c>
      <c r="AK243" s="91">
        <f t="shared" si="160"/>
        <v>1.6156229018745695E-3</v>
      </c>
      <c r="AL243" s="91">
        <f t="shared" si="160"/>
        <v>4.1331393114106747E-4</v>
      </c>
      <c r="AM243" s="91">
        <f t="shared" si="160"/>
        <v>3.5813181663324938E-3</v>
      </c>
      <c r="AN243" s="91">
        <f t="shared" si="160"/>
        <v>1.0027359188606901E-2</v>
      </c>
      <c r="AO243" s="91">
        <f t="shared" si="159"/>
        <v>5.7168342802359495E-3</v>
      </c>
      <c r="AP243" s="91">
        <f t="shared" si="159"/>
        <v>2.3934741465767291E-3</v>
      </c>
      <c r="AQ243" s="91">
        <f t="shared" si="159"/>
        <v>9.8371886619911804E-5</v>
      </c>
      <c r="AR243" s="91">
        <f t="shared" si="159"/>
        <v>5.5031439713946367E-4</v>
      </c>
      <c r="AS243" s="91">
        <f t="shared" si="159"/>
        <v>5.2590827174241687E-3</v>
      </c>
      <c r="AT243" s="91">
        <f t="shared" si="161"/>
        <v>3.4889108468594415E-3</v>
      </c>
      <c r="AU243" s="42">
        <f t="shared" si="136"/>
        <v>-9.0301072560103005E-3</v>
      </c>
      <c r="AV243" s="91">
        <f t="shared" si="172"/>
        <v>18.168409761330114</v>
      </c>
      <c r="AW243" s="91">
        <f t="shared" si="162"/>
        <v>4.3684223378018707</v>
      </c>
      <c r="AX243" s="91">
        <f t="shared" si="163"/>
        <v>0.76512154194313164</v>
      </c>
      <c r="AY243" s="91">
        <f t="shared" si="164"/>
        <v>9.2628769269453191</v>
      </c>
      <c r="AZ243" s="91">
        <f t="shared" si="165"/>
        <v>12.512853470437019</v>
      </c>
      <c r="BA243" s="91">
        <f t="shared" si="166"/>
        <v>9.8054783644303303</v>
      </c>
      <c r="BB243" s="91">
        <f t="shared" si="167"/>
        <v>14.012536337209303</v>
      </c>
      <c r="BC243" s="91">
        <f t="shared" si="168"/>
        <v>0.47074646940147952</v>
      </c>
      <c r="BD243" s="91">
        <f t="shared" si="169"/>
        <v>1.1266033426011102</v>
      </c>
      <c r="BE243" s="91">
        <f t="shared" si="170"/>
        <v>21.500653198780697</v>
      </c>
      <c r="BF243" s="91">
        <f t="shared" si="171"/>
        <v>7.6402185107951475</v>
      </c>
      <c r="BG243" s="91">
        <f t="shared" si="137"/>
        <v>-10.528191250534967</v>
      </c>
    </row>
    <row r="244" spans="1:59" x14ac:dyDescent="0.2">
      <c r="A244" s="88" t="s">
        <v>326</v>
      </c>
      <c r="B244" s="85">
        <v>138968</v>
      </c>
      <c r="C244" s="85">
        <v>207814</v>
      </c>
      <c r="D244" s="85">
        <v>230358</v>
      </c>
      <c r="E244" s="85">
        <v>222441</v>
      </c>
      <c r="F244" s="85">
        <v>293268</v>
      </c>
      <c r="G244" s="85">
        <v>372734</v>
      </c>
      <c r="H244" s="85">
        <v>395242</v>
      </c>
      <c r="I244" s="85">
        <v>418316</v>
      </c>
      <c r="J244" s="85">
        <v>418804</v>
      </c>
      <c r="K244" s="85">
        <v>498631</v>
      </c>
      <c r="L244" s="43">
        <v>624646.23699999996</v>
      </c>
      <c r="M244" s="91">
        <f t="shared" si="149"/>
        <v>1.9174056806852049E-2</v>
      </c>
      <c r="N244" s="91">
        <f t="shared" si="150"/>
        <v>2.5502572571118404E-2</v>
      </c>
      <c r="O244" s="91">
        <f t="shared" si="151"/>
        <v>2.556460430968658E-2</v>
      </c>
      <c r="P244" s="91">
        <f t="shared" si="152"/>
        <v>2.1681096199483208E-2</v>
      </c>
      <c r="Q244" s="91">
        <f t="shared" si="153"/>
        <v>2.5541571714099154E-2</v>
      </c>
      <c r="R244" s="91">
        <f t="shared" si="154"/>
        <v>2.8951517883411101E-2</v>
      </c>
      <c r="S244" s="91">
        <f t="shared" si="155"/>
        <v>3.7426697004561166E-2</v>
      </c>
      <c r="T244" s="91">
        <f t="shared" si="156"/>
        <v>3.2719420497542284E-2</v>
      </c>
      <c r="U244" s="91">
        <f t="shared" si="157"/>
        <v>2.8292019521655602E-2</v>
      </c>
      <c r="V244" s="91">
        <f t="shared" si="158"/>
        <v>3.2259057901279573E-2</v>
      </c>
      <c r="W244" s="91">
        <f t="shared" si="158"/>
        <v>3.9563332432661948E-2</v>
      </c>
      <c r="X244" s="42">
        <f t="shared" si="135"/>
        <v>2.0389275625809899E-2</v>
      </c>
      <c r="Y244" s="85">
        <v>14124</v>
      </c>
      <c r="Z244" s="85">
        <v>9060</v>
      </c>
      <c r="AA244" s="85">
        <v>3925</v>
      </c>
      <c r="AB244" s="85">
        <v>10285</v>
      </c>
      <c r="AC244" s="85">
        <v>10385</v>
      </c>
      <c r="AD244" s="85">
        <v>6174</v>
      </c>
      <c r="AE244" s="85">
        <v>31409</v>
      </c>
      <c r="AF244" s="85">
        <v>29081</v>
      </c>
      <c r="AG244" s="85">
        <v>34141</v>
      </c>
      <c r="AH244" s="85">
        <v>30412</v>
      </c>
      <c r="AI244" s="45">
        <v>20068.879000000001</v>
      </c>
      <c r="AJ244" s="91">
        <f t="shared" si="160"/>
        <v>1.4499271150875953E-2</v>
      </c>
      <c r="AK244" s="91">
        <f t="shared" si="160"/>
        <v>8.1819695310137511E-3</v>
      </c>
      <c r="AL244" s="91">
        <f t="shared" si="160"/>
        <v>3.2640989531764384E-3</v>
      </c>
      <c r="AM244" s="91">
        <f t="shared" si="160"/>
        <v>7.6913462812131335E-3</v>
      </c>
      <c r="AN244" s="91">
        <f t="shared" si="160"/>
        <v>7.6406284521008628E-3</v>
      </c>
      <c r="AO244" s="91">
        <f t="shared" si="159"/>
        <v>4.0827917693668885E-3</v>
      </c>
      <c r="AP244" s="91">
        <f t="shared" si="159"/>
        <v>2.4368437429441975E-2</v>
      </c>
      <c r="AQ244" s="91">
        <f t="shared" si="159"/>
        <v>1.7768651147786675E-2</v>
      </c>
      <c r="AR244" s="91">
        <f t="shared" si="159"/>
        <v>1.7236957644714158E-2</v>
      </c>
      <c r="AS244" s="91">
        <f t="shared" si="159"/>
        <v>1.4084116203091215E-2</v>
      </c>
      <c r="AT244" s="91">
        <f t="shared" si="161"/>
        <v>8.8740301829074199E-3</v>
      </c>
      <c r="AU244" s="42">
        <f t="shared" si="136"/>
        <v>-5.6252409679685336E-3</v>
      </c>
      <c r="AV244" s="91">
        <f t="shared" si="172"/>
        <v>10.16349087559726</v>
      </c>
      <c r="AW244" s="91">
        <f t="shared" si="162"/>
        <v>4.3596677798415886</v>
      </c>
      <c r="AX244" s="91">
        <f t="shared" si="163"/>
        <v>1.703869629012233</v>
      </c>
      <c r="AY244" s="91">
        <f t="shared" si="164"/>
        <v>4.6236979693491751</v>
      </c>
      <c r="AZ244" s="91">
        <f t="shared" si="165"/>
        <v>3.5411296152324834</v>
      </c>
      <c r="BA244" s="91">
        <f t="shared" si="166"/>
        <v>1.6564091282254907</v>
      </c>
      <c r="BB244" s="91">
        <f t="shared" si="167"/>
        <v>7.9467769113606357</v>
      </c>
      <c r="BC244" s="91">
        <f t="shared" si="168"/>
        <v>6.9519215138794594</v>
      </c>
      <c r="BD244" s="91">
        <f t="shared" si="169"/>
        <v>8.1520233808655131</v>
      </c>
      <c r="BE244" s="91">
        <f t="shared" si="170"/>
        <v>6.0990993339764277</v>
      </c>
      <c r="BF244" s="91">
        <f t="shared" si="171"/>
        <v>3.2128391737994253</v>
      </c>
      <c r="BG244" s="91">
        <f t="shared" si="137"/>
        <v>-6.9506517017978346</v>
      </c>
    </row>
    <row r="245" spans="1:59" x14ac:dyDescent="0.2">
      <c r="A245" s="88" t="s">
        <v>327</v>
      </c>
      <c r="B245" s="85">
        <v>793606</v>
      </c>
      <c r="C245" s="85">
        <v>740348</v>
      </c>
      <c r="D245" s="85">
        <v>976964</v>
      </c>
      <c r="E245" s="85">
        <v>1127719</v>
      </c>
      <c r="F245" s="85">
        <v>1267760</v>
      </c>
      <c r="G245" s="85">
        <v>1450095</v>
      </c>
      <c r="H245" s="85">
        <v>1188961</v>
      </c>
      <c r="I245" s="85">
        <v>1174308</v>
      </c>
      <c r="J245" s="85">
        <v>1278854</v>
      </c>
      <c r="K245" s="85">
        <v>1437692</v>
      </c>
      <c r="L245" s="43">
        <v>1469984.335</v>
      </c>
      <c r="M245" s="91">
        <f t="shared" si="149"/>
        <v>0.10949748522147995</v>
      </c>
      <c r="N245" s="91">
        <f t="shared" si="150"/>
        <v>9.085421866612628E-2</v>
      </c>
      <c r="O245" s="91">
        <f t="shared" si="151"/>
        <v>0.10842123166900496</v>
      </c>
      <c r="P245" s="91">
        <f t="shared" si="152"/>
        <v>0.10991761467078914</v>
      </c>
      <c r="Q245" s="91">
        <f t="shared" si="153"/>
        <v>0.11041294296093111</v>
      </c>
      <c r="R245" s="91">
        <f t="shared" si="154"/>
        <v>0.11263381211573137</v>
      </c>
      <c r="S245" s="91">
        <f t="shared" si="155"/>
        <v>0.1125864232476307</v>
      </c>
      <c r="T245" s="91">
        <f t="shared" si="156"/>
        <v>9.185084301252612E-2</v>
      </c>
      <c r="U245" s="91">
        <f t="shared" si="157"/>
        <v>8.639211261914248E-2</v>
      </c>
      <c r="V245" s="91">
        <f t="shared" si="158"/>
        <v>9.3011845377055244E-2</v>
      </c>
      <c r="W245" s="91">
        <f t="shared" si="158"/>
        <v>9.3104665443474857E-2</v>
      </c>
      <c r="X245" s="42">
        <f t="shared" si="135"/>
        <v>-1.6392819778005094E-2</v>
      </c>
      <c r="Y245" s="85">
        <v>74831</v>
      </c>
      <c r="Z245" s="85">
        <v>31428</v>
      </c>
      <c r="AA245" s="85">
        <v>36583</v>
      </c>
      <c r="AB245" s="85">
        <v>36349</v>
      </c>
      <c r="AC245" s="85">
        <v>36621</v>
      </c>
      <c r="AD245" s="85">
        <v>30679</v>
      </c>
      <c r="AE245" s="85">
        <v>28547</v>
      </c>
      <c r="AF245" s="85">
        <v>42868</v>
      </c>
      <c r="AG245" s="85">
        <v>41107</v>
      </c>
      <c r="AH245" s="85">
        <v>54517</v>
      </c>
      <c r="AI245" s="45">
        <v>55005.235999999997</v>
      </c>
      <c r="AJ245" s="91">
        <f t="shared" si="160"/>
        <v>7.6819240972189062E-2</v>
      </c>
      <c r="AK245" s="91">
        <f t="shared" si="160"/>
        <v>2.8382222783741744E-2</v>
      </c>
      <c r="AL245" s="91">
        <f t="shared" si="160"/>
        <v>3.042306547873978E-2</v>
      </c>
      <c r="AM245" s="91">
        <f t="shared" si="160"/>
        <v>2.7182571315101236E-2</v>
      </c>
      <c r="AN245" s="91">
        <f t="shared" si="160"/>
        <v>2.6943423644139212E-2</v>
      </c>
      <c r="AO245" s="91">
        <f t="shared" si="159"/>
        <v>2.0287652849434203E-2</v>
      </c>
      <c r="AP245" s="91">
        <f t="shared" si="159"/>
        <v>2.214797616282849E-2</v>
      </c>
      <c r="AQ245" s="91">
        <f t="shared" si="159"/>
        <v>2.619258407218869E-2</v>
      </c>
      <c r="AR245" s="91">
        <f t="shared" si="159"/>
        <v>2.0753921030469667E-2</v>
      </c>
      <c r="AS245" s="91">
        <f t="shared" si="159"/>
        <v>2.5247394549648944E-2</v>
      </c>
      <c r="AT245" s="91">
        <f t="shared" si="161"/>
        <v>2.4322141983214196E-2</v>
      </c>
      <c r="AU245" s="42">
        <f t="shared" si="136"/>
        <v>-5.2497098988974866E-2</v>
      </c>
      <c r="AV245" s="91">
        <f t="shared" si="172"/>
        <v>9.4292381862032286</v>
      </c>
      <c r="AW245" s="91">
        <f t="shared" si="162"/>
        <v>4.2450307152852442</v>
      </c>
      <c r="AX245" s="91">
        <f t="shared" si="163"/>
        <v>3.7445596767127554</v>
      </c>
      <c r="AY245" s="91">
        <f t="shared" si="164"/>
        <v>3.2232320285461182</v>
      </c>
      <c r="AZ245" s="91">
        <f t="shared" si="165"/>
        <v>2.8886382280557834</v>
      </c>
      <c r="BA245" s="91">
        <f t="shared" si="166"/>
        <v>2.1156544916022741</v>
      </c>
      <c r="BB245" s="91">
        <f t="shared" si="167"/>
        <v>2.4010039017259608</v>
      </c>
      <c r="BC245" s="91">
        <f t="shared" si="168"/>
        <v>3.6504903313270458</v>
      </c>
      <c r="BD245" s="91">
        <f t="shared" si="169"/>
        <v>3.2143622336873485</v>
      </c>
      <c r="BE245" s="91">
        <f t="shared" si="170"/>
        <v>3.7919804798246073</v>
      </c>
      <c r="BF245" s="91">
        <f t="shared" si="171"/>
        <v>3.7418926644548218</v>
      </c>
      <c r="BG245" s="91">
        <f t="shared" si="137"/>
        <v>-5.6873455217484068</v>
      </c>
    </row>
    <row r="246" spans="1:59" x14ac:dyDescent="0.2">
      <c r="A246" s="88" t="s">
        <v>328</v>
      </c>
      <c r="B246" s="85">
        <v>37138</v>
      </c>
      <c r="C246" s="85">
        <v>53632</v>
      </c>
      <c r="D246" s="85">
        <v>37955</v>
      </c>
      <c r="E246" s="85">
        <v>26879</v>
      </c>
      <c r="F246" s="85">
        <v>30336</v>
      </c>
      <c r="G246" s="85">
        <v>26555</v>
      </c>
      <c r="H246" s="85">
        <v>48362</v>
      </c>
      <c r="I246" s="85">
        <v>30857</v>
      </c>
      <c r="J246" s="85">
        <v>31578</v>
      </c>
      <c r="K246" s="85">
        <v>44515</v>
      </c>
      <c r="L246" s="43">
        <v>62146.887000000002</v>
      </c>
      <c r="M246" s="91">
        <f t="shared" si="149"/>
        <v>5.1241013880380477E-3</v>
      </c>
      <c r="N246" s="91">
        <f t="shared" si="150"/>
        <v>6.5816257428961576E-3</v>
      </c>
      <c r="O246" s="91">
        <f t="shared" si="151"/>
        <v>4.212159146086328E-3</v>
      </c>
      <c r="P246" s="91">
        <f t="shared" si="152"/>
        <v>2.6198685707486892E-3</v>
      </c>
      <c r="Q246" s="91">
        <f t="shared" si="153"/>
        <v>2.6420513643456221E-3</v>
      </c>
      <c r="R246" s="91">
        <f t="shared" si="154"/>
        <v>2.0626171945515616E-3</v>
      </c>
      <c r="S246" s="91">
        <f t="shared" si="155"/>
        <v>4.5795485311140695E-3</v>
      </c>
      <c r="T246" s="91">
        <f t="shared" si="156"/>
        <v>2.4135418159780216E-3</v>
      </c>
      <c r="U246" s="91">
        <f t="shared" si="157"/>
        <v>2.1332303236235579E-3</v>
      </c>
      <c r="V246" s="91">
        <f t="shared" si="158"/>
        <v>2.8799091161108323E-3</v>
      </c>
      <c r="W246" s="91">
        <f t="shared" si="158"/>
        <v>3.9362086960528309E-3</v>
      </c>
      <c r="X246" s="42">
        <f t="shared" si="135"/>
        <v>-1.1878926919852168E-3</v>
      </c>
      <c r="Y246" s="85">
        <v>120</v>
      </c>
      <c r="Z246" s="85">
        <v>180</v>
      </c>
      <c r="AA246" s="85">
        <v>47</v>
      </c>
      <c r="AB246" s="85">
        <v>69</v>
      </c>
      <c r="AC246" s="85">
        <v>4282</v>
      </c>
      <c r="AD246" s="85">
        <v>1610</v>
      </c>
      <c r="AE246" s="85">
        <v>441</v>
      </c>
      <c r="AF246" s="85">
        <v>155</v>
      </c>
      <c r="AG246" s="85">
        <v>254</v>
      </c>
      <c r="AH246" s="85">
        <v>1088</v>
      </c>
      <c r="AI246" s="45">
        <v>1121.845</v>
      </c>
      <c r="AJ246" s="91">
        <f t="shared" si="160"/>
        <v>1.2318837001593842E-4</v>
      </c>
      <c r="AK246" s="91">
        <f t="shared" si="160"/>
        <v>1.6255568604663082E-4</v>
      </c>
      <c r="AL246" s="91">
        <f t="shared" si="160"/>
        <v>3.9086025681348431E-5</v>
      </c>
      <c r="AM246" s="91">
        <f t="shared" si="160"/>
        <v>5.1599697948828999E-5</v>
      </c>
      <c r="AN246" s="91">
        <f t="shared" si="160"/>
        <v>3.1504257132302263E-3</v>
      </c>
      <c r="AO246" s="91">
        <f t="shared" si="159"/>
        <v>1.0646735906512295E-3</v>
      </c>
      <c r="AP246" s="91">
        <f t="shared" si="159"/>
        <v>3.4214654737126012E-4</v>
      </c>
      <c r="AQ246" s="91">
        <f t="shared" si="159"/>
        <v>9.4705853578175951E-5</v>
      </c>
      <c r="AR246" s="91">
        <f t="shared" si="159"/>
        <v>1.2823840080130623E-4</v>
      </c>
      <c r="AS246" s="91">
        <f t="shared" si="159"/>
        <v>5.0386421244782466E-4</v>
      </c>
      <c r="AT246" s="91">
        <f t="shared" si="161"/>
        <v>4.9605592771493484E-4</v>
      </c>
      <c r="AU246" s="42">
        <f t="shared" si="136"/>
        <v>3.7286755769899639E-4</v>
      </c>
      <c r="AV246" s="91">
        <f t="shared" si="172"/>
        <v>0.32311917712316224</v>
      </c>
      <c r="AW246" s="91">
        <f t="shared" si="162"/>
        <v>0.33562052505966583</v>
      </c>
      <c r="AX246" s="91">
        <f t="shared" si="163"/>
        <v>0.12383085232512187</v>
      </c>
      <c r="AY246" s="91">
        <f t="shared" si="164"/>
        <v>0.25670597864503886</v>
      </c>
      <c r="AZ246" s="91">
        <f t="shared" si="165"/>
        <v>14.115242616033754</v>
      </c>
      <c r="BA246" s="91">
        <f t="shared" si="166"/>
        <v>6.0628883449444553</v>
      </c>
      <c r="BB246" s="91">
        <f t="shared" si="167"/>
        <v>0.91187295810760505</v>
      </c>
      <c r="BC246" s="91">
        <f t="shared" si="168"/>
        <v>0.50231714035713126</v>
      </c>
      <c r="BD246" s="91">
        <f t="shared" si="169"/>
        <v>0.80435746405725506</v>
      </c>
      <c r="BE246" s="91">
        <f t="shared" si="170"/>
        <v>2.4441199595641918</v>
      </c>
      <c r="BF246" s="91">
        <f t="shared" si="171"/>
        <v>1.8051507551778097</v>
      </c>
      <c r="BG246" s="91">
        <f t="shared" si="137"/>
        <v>1.4820315780546474</v>
      </c>
    </row>
    <row r="247" spans="1:59" x14ac:dyDescent="0.2">
      <c r="A247" s="88" t="s">
        <v>198</v>
      </c>
      <c r="B247" s="85">
        <v>22102841</v>
      </c>
      <c r="C247" s="85">
        <v>24609325</v>
      </c>
      <c r="D247" s="85">
        <v>30492691</v>
      </c>
      <c r="E247" s="85">
        <v>33977613</v>
      </c>
      <c r="F247" s="85">
        <v>43743138</v>
      </c>
      <c r="G247" s="85">
        <v>49568671</v>
      </c>
      <c r="H247" s="85">
        <v>27501371</v>
      </c>
      <c r="I247" s="85">
        <v>38354297</v>
      </c>
      <c r="J247" s="85">
        <v>47292441</v>
      </c>
      <c r="K247" s="85">
        <v>53484933</v>
      </c>
      <c r="L247" s="43">
        <v>56097345.148000002</v>
      </c>
      <c r="M247" s="91">
        <f t="shared" si="149"/>
        <v>3.0496310584222162</v>
      </c>
      <c r="N247" s="91">
        <f t="shared" si="150"/>
        <v>3.0200135541336888</v>
      </c>
      <c r="O247" s="91">
        <f t="shared" si="151"/>
        <v>3.3840091498994669</v>
      </c>
      <c r="P247" s="91">
        <f t="shared" si="152"/>
        <v>3.3117631015946309</v>
      </c>
      <c r="Q247" s="91">
        <f t="shared" si="153"/>
        <v>3.809718401689703</v>
      </c>
      <c r="R247" s="91">
        <f t="shared" si="154"/>
        <v>3.8501673174795461</v>
      </c>
      <c r="S247" s="91">
        <f t="shared" si="155"/>
        <v>2.6041905456075654</v>
      </c>
      <c r="T247" s="91">
        <f t="shared" si="156"/>
        <v>2.999957858247412</v>
      </c>
      <c r="U247" s="91">
        <f t="shared" si="157"/>
        <v>3.1948087028747234</v>
      </c>
      <c r="V247" s="91">
        <f t="shared" si="158"/>
        <v>3.4602211865950148</v>
      </c>
      <c r="W247" s="91">
        <f t="shared" si="158"/>
        <v>3.5530477624250865</v>
      </c>
      <c r="X247" s="42">
        <f t="shared" si="135"/>
        <v>0.50341670400287031</v>
      </c>
      <c r="Y247" s="85">
        <v>2497102</v>
      </c>
      <c r="Z247" s="85">
        <v>3098911</v>
      </c>
      <c r="AA247" s="85">
        <v>3405602</v>
      </c>
      <c r="AB247" s="85">
        <v>3451466</v>
      </c>
      <c r="AC247" s="85">
        <v>3688536</v>
      </c>
      <c r="AD247" s="85">
        <v>4034430</v>
      </c>
      <c r="AE247" s="85">
        <v>1905545</v>
      </c>
      <c r="AF247" s="85">
        <v>2867321</v>
      </c>
      <c r="AG247" s="85">
        <v>3245582</v>
      </c>
      <c r="AH247" s="85">
        <v>3745903</v>
      </c>
      <c r="AI247" s="45">
        <v>3746006.0619999999</v>
      </c>
      <c r="AJ247" s="91">
        <f t="shared" si="160"/>
        <v>2.5634493761961656</v>
      </c>
      <c r="AK247" s="91">
        <f t="shared" si="160"/>
        <v>2.7985866866802818</v>
      </c>
      <c r="AL247" s="91">
        <f t="shared" si="160"/>
        <v>2.8321584517542893</v>
      </c>
      <c r="AM247" s="91">
        <f t="shared" si="160"/>
        <v>2.5810812040674351</v>
      </c>
      <c r="AN247" s="91">
        <f t="shared" si="160"/>
        <v>2.7137923070003187</v>
      </c>
      <c r="AO247" s="91">
        <f t="shared" si="159"/>
        <v>2.6679199219447449</v>
      </c>
      <c r="AP247" s="91">
        <f t="shared" si="159"/>
        <v>1.4784028177110382</v>
      </c>
      <c r="AQ247" s="91">
        <f t="shared" si="159"/>
        <v>1.7519489212105099</v>
      </c>
      <c r="AR247" s="91">
        <f t="shared" si="159"/>
        <v>1.63861513917128</v>
      </c>
      <c r="AS247" s="91">
        <f t="shared" si="159"/>
        <v>1.7347669715082201</v>
      </c>
      <c r="AT247" s="91">
        <f t="shared" si="161"/>
        <v>1.656403970522826</v>
      </c>
      <c r="AU247" s="42">
        <f t="shared" si="136"/>
        <v>-0.90704540567333969</v>
      </c>
      <c r="AV247" s="91">
        <f t="shared" si="172"/>
        <v>11.297651736263226</v>
      </c>
      <c r="AW247" s="91">
        <f t="shared" si="162"/>
        <v>12.592425838579482</v>
      </c>
      <c r="AX247" s="91">
        <f t="shared" si="163"/>
        <v>11.168584629018147</v>
      </c>
      <c r="AY247" s="91">
        <f t="shared" si="164"/>
        <v>10.158059072601716</v>
      </c>
      <c r="AZ247" s="91">
        <f t="shared" si="165"/>
        <v>8.4322619927267226</v>
      </c>
      <c r="BA247" s="91">
        <f t="shared" si="166"/>
        <v>8.1390723588292282</v>
      </c>
      <c r="BB247" s="91">
        <f t="shared" si="167"/>
        <v>6.9289091078404779</v>
      </c>
      <c r="BC247" s="91">
        <f t="shared" si="168"/>
        <v>7.4758794301457279</v>
      </c>
      <c r="BD247" s="91">
        <f t="shared" si="169"/>
        <v>6.8627923012051752</v>
      </c>
      <c r="BE247" s="91">
        <f t="shared" si="170"/>
        <v>7.0036602644711179</v>
      </c>
      <c r="BF247" s="91">
        <f t="shared" si="171"/>
        <v>6.6776886715708565</v>
      </c>
      <c r="BG247" s="91">
        <f t="shared" si="137"/>
        <v>-4.6199630646923699</v>
      </c>
    </row>
    <row r="248" spans="1:59" x14ac:dyDescent="0.2">
      <c r="A248" s="88" t="s">
        <v>329</v>
      </c>
      <c r="B248" s="85">
        <v>10244379</v>
      </c>
      <c r="C248" s="85">
        <v>11928396</v>
      </c>
      <c r="D248" s="85">
        <v>13477345</v>
      </c>
      <c r="E248" s="85">
        <v>15104176</v>
      </c>
      <c r="F248" s="85">
        <v>17033187</v>
      </c>
      <c r="G248" s="85">
        <v>15753472</v>
      </c>
      <c r="H248" s="85">
        <v>12472506</v>
      </c>
      <c r="I248" s="85">
        <v>16626718</v>
      </c>
      <c r="J248" s="85">
        <v>19369958</v>
      </c>
      <c r="K248" s="85">
        <v>20066570</v>
      </c>
      <c r="L248" s="43">
        <v>20736457.574999999</v>
      </c>
      <c r="M248" s="91">
        <f t="shared" si="149"/>
        <v>1.4134642860005338</v>
      </c>
      <c r="N248" s="91">
        <f t="shared" si="150"/>
        <v>1.4638320067321666</v>
      </c>
      <c r="O248" s="91">
        <f t="shared" si="151"/>
        <v>1.4956849428721073</v>
      </c>
      <c r="P248" s="91">
        <f t="shared" si="152"/>
        <v>1.4721885482888744</v>
      </c>
      <c r="Q248" s="91">
        <f t="shared" si="153"/>
        <v>1.4834702977486853</v>
      </c>
      <c r="R248" s="91">
        <f t="shared" si="154"/>
        <v>1.2236257661866532</v>
      </c>
      <c r="S248" s="91">
        <f t="shared" si="155"/>
        <v>1.1810604716846165</v>
      </c>
      <c r="T248" s="91">
        <f t="shared" si="156"/>
        <v>1.3004919193529656</v>
      </c>
      <c r="U248" s="91">
        <f t="shared" si="157"/>
        <v>1.3085243452059891</v>
      </c>
      <c r="V248" s="91">
        <f t="shared" si="158"/>
        <v>1.2982117909036535</v>
      </c>
      <c r="W248" s="91">
        <f t="shared" si="158"/>
        <v>1.3133887885976587</v>
      </c>
      <c r="X248" s="42">
        <f t="shared" si="135"/>
        <v>-0.10007549740287502</v>
      </c>
      <c r="Y248" s="85">
        <v>942400</v>
      </c>
      <c r="Z248" s="85">
        <v>1173044</v>
      </c>
      <c r="AA248" s="85">
        <v>1376261</v>
      </c>
      <c r="AB248" s="85">
        <v>970420</v>
      </c>
      <c r="AC248" s="85">
        <v>1330514</v>
      </c>
      <c r="AD248" s="85">
        <v>1060067</v>
      </c>
      <c r="AE248" s="85">
        <v>656503</v>
      </c>
      <c r="AF248" s="85">
        <v>620991</v>
      </c>
      <c r="AG248" s="85">
        <v>654387</v>
      </c>
      <c r="AH248" s="85">
        <v>674171</v>
      </c>
      <c r="AI248" s="45">
        <v>1225210.743</v>
      </c>
      <c r="AJ248" s="91">
        <f t="shared" si="160"/>
        <v>0.96743933252516967</v>
      </c>
      <c r="AK248" s="91">
        <f t="shared" si="160"/>
        <v>1.0593609565715778</v>
      </c>
      <c r="AL248" s="91">
        <f t="shared" si="160"/>
        <v>1.1445228253242186</v>
      </c>
      <c r="AM248" s="91">
        <f t="shared" si="160"/>
        <v>0.72570114323916868</v>
      </c>
      <c r="AN248" s="91">
        <f t="shared" si="160"/>
        <v>0.9789083412921068</v>
      </c>
      <c r="AO248" s="91">
        <f t="shared" si="159"/>
        <v>0.70100952746638312</v>
      </c>
      <c r="AP248" s="91">
        <f t="shared" si="159"/>
        <v>0.50934293602919367</v>
      </c>
      <c r="AQ248" s="91">
        <f t="shared" si="159"/>
        <v>0.37942892077009716</v>
      </c>
      <c r="AR248" s="91">
        <f t="shared" si="159"/>
        <v>0.33038402513844245</v>
      </c>
      <c r="AS248" s="91">
        <f t="shared" si="159"/>
        <v>0.31221566173728155</v>
      </c>
      <c r="AT248" s="91">
        <f t="shared" si="161"/>
        <v>0.54176205426344071</v>
      </c>
      <c r="AU248" s="42">
        <f t="shared" si="136"/>
        <v>-0.42567727826172896</v>
      </c>
      <c r="AV248" s="91">
        <f t="shared" si="172"/>
        <v>9.1991910881079271</v>
      </c>
      <c r="AW248" s="91">
        <f t="shared" si="162"/>
        <v>9.8340464216647394</v>
      </c>
      <c r="AX248" s="91">
        <f t="shared" si="163"/>
        <v>10.211662608622099</v>
      </c>
      <c r="AY248" s="91">
        <f t="shared" si="164"/>
        <v>6.4248456850608733</v>
      </c>
      <c r="AZ248" s="91">
        <f t="shared" si="165"/>
        <v>7.8113038975031506</v>
      </c>
      <c r="BA248" s="91">
        <f t="shared" si="166"/>
        <v>6.729100734111185</v>
      </c>
      <c r="BB248" s="91">
        <f t="shared" si="167"/>
        <v>5.2636013965437263</v>
      </c>
      <c r="BC248" s="91">
        <f t="shared" si="168"/>
        <v>3.7348982523189482</v>
      </c>
      <c r="BD248" s="91">
        <f t="shared" si="169"/>
        <v>3.3783604486906995</v>
      </c>
      <c r="BE248" s="91">
        <f t="shared" si="170"/>
        <v>3.3596723306474403</v>
      </c>
      <c r="BF248" s="91">
        <f t="shared" si="171"/>
        <v>5.908486242496509</v>
      </c>
      <c r="BG248" s="91">
        <f t="shared" si="137"/>
        <v>-3.2907048456114181</v>
      </c>
    </row>
    <row r="249" spans="1:59" x14ac:dyDescent="0.2">
      <c r="A249" s="88" t="s">
        <v>330</v>
      </c>
      <c r="B249" s="85">
        <v>10112654</v>
      </c>
      <c r="C249" s="85">
        <v>10754788</v>
      </c>
      <c r="D249" s="85">
        <v>11324368</v>
      </c>
      <c r="E249" s="85">
        <v>12197079</v>
      </c>
      <c r="F249" s="85">
        <v>13222680</v>
      </c>
      <c r="G249" s="85">
        <v>12860797</v>
      </c>
      <c r="H249" s="85">
        <v>8775176</v>
      </c>
      <c r="I249" s="85">
        <v>12469355</v>
      </c>
      <c r="J249" s="85">
        <v>14692064</v>
      </c>
      <c r="K249" s="85">
        <v>15908893</v>
      </c>
      <c r="L249" s="43">
        <v>16467626.408</v>
      </c>
      <c r="M249" s="91">
        <f t="shared" si="149"/>
        <v>1.3952895793566835</v>
      </c>
      <c r="N249" s="91">
        <f t="shared" si="150"/>
        <v>1.3198088745560614</v>
      </c>
      <c r="O249" s="91">
        <f t="shared" si="151"/>
        <v>1.2567524764812892</v>
      </c>
      <c r="P249" s="91">
        <f t="shared" si="152"/>
        <v>1.1888367843684233</v>
      </c>
      <c r="Q249" s="91">
        <f t="shared" si="153"/>
        <v>1.1516020482036382</v>
      </c>
      <c r="R249" s="91">
        <f t="shared" si="154"/>
        <v>0.99894185757247755</v>
      </c>
      <c r="S249" s="91">
        <f t="shared" si="155"/>
        <v>0.83094876889019142</v>
      </c>
      <c r="T249" s="91">
        <f t="shared" si="156"/>
        <v>0.97531547819861375</v>
      </c>
      <c r="U249" s="91">
        <f t="shared" si="157"/>
        <v>0.99251239601678454</v>
      </c>
      <c r="V249" s="91">
        <f t="shared" si="158"/>
        <v>1.0292298321449356</v>
      </c>
      <c r="W249" s="91">
        <f t="shared" si="158"/>
        <v>1.0430130518125362</v>
      </c>
      <c r="X249" s="42">
        <f t="shared" si="135"/>
        <v>-0.35227652754414729</v>
      </c>
      <c r="Y249" s="85">
        <v>2037544</v>
      </c>
      <c r="Z249" s="85">
        <v>2598919</v>
      </c>
      <c r="AA249" s="85">
        <v>2620593</v>
      </c>
      <c r="AB249" s="85">
        <v>2680325</v>
      </c>
      <c r="AC249" s="85">
        <v>3147406</v>
      </c>
      <c r="AD249" s="85">
        <v>3032452</v>
      </c>
      <c r="AE249" s="85">
        <v>2609995</v>
      </c>
      <c r="AF249" s="85">
        <v>3811795</v>
      </c>
      <c r="AG249" s="85">
        <v>4794833</v>
      </c>
      <c r="AH249" s="85">
        <v>5302360</v>
      </c>
      <c r="AI249" s="45">
        <v>6235922.3250000002</v>
      </c>
      <c r="AJ249" s="91">
        <f t="shared" si="160"/>
        <v>2.0916810349646267</v>
      </c>
      <c r="AK249" s="91">
        <f t="shared" si="160"/>
        <v>2.3470503390256874</v>
      </c>
      <c r="AL249" s="91">
        <f t="shared" si="160"/>
        <v>2.1793311765608925</v>
      </c>
      <c r="AM249" s="91">
        <f t="shared" si="160"/>
        <v>2.0044052232564504</v>
      </c>
      <c r="AN249" s="91">
        <f t="shared" si="160"/>
        <v>2.3156629594523803</v>
      </c>
      <c r="AO249" s="91">
        <f t="shared" si="159"/>
        <v>2.0053239498866473</v>
      </c>
      <c r="AP249" s="91">
        <f t="shared" si="159"/>
        <v>2.0249450746173516</v>
      </c>
      <c r="AQ249" s="91">
        <f t="shared" si="159"/>
        <v>2.3290277363872467</v>
      </c>
      <c r="AR249" s="91">
        <f t="shared" si="159"/>
        <v>2.4207941575957856</v>
      </c>
      <c r="AS249" s="91">
        <f t="shared" si="159"/>
        <v>2.4555785344805581</v>
      </c>
      <c r="AT249" s="91">
        <f t="shared" si="161"/>
        <v>2.7573918269334428</v>
      </c>
      <c r="AU249" s="42">
        <f t="shared" si="136"/>
        <v>0.66571079196881611</v>
      </c>
      <c r="AV249" s="91">
        <f t="shared" si="172"/>
        <v>20.14845954385466</v>
      </c>
      <c r="AW249" s="91">
        <f t="shared" si="162"/>
        <v>24.165227617689908</v>
      </c>
      <c r="AX249" s="91">
        <f t="shared" si="163"/>
        <v>23.141185450702416</v>
      </c>
      <c r="AY249" s="91">
        <f t="shared" si="164"/>
        <v>21.975138473728013</v>
      </c>
      <c r="AZ249" s="91">
        <f t="shared" si="165"/>
        <v>23.803086817498421</v>
      </c>
      <c r="BA249" s="91">
        <f t="shared" si="166"/>
        <v>23.579036353656775</v>
      </c>
      <c r="BB249" s="91">
        <f t="shared" si="167"/>
        <v>29.74293621005436</v>
      </c>
      <c r="BC249" s="91">
        <f t="shared" si="168"/>
        <v>30.569303704963087</v>
      </c>
      <c r="BD249" s="91">
        <f t="shared" si="169"/>
        <v>32.63553031078547</v>
      </c>
      <c r="BE249" s="91">
        <f t="shared" si="170"/>
        <v>33.329534619410666</v>
      </c>
      <c r="BF249" s="91">
        <f t="shared" si="171"/>
        <v>37.867766552990169</v>
      </c>
      <c r="BG249" s="91">
        <f t="shared" si="137"/>
        <v>17.719307009135509</v>
      </c>
    </row>
    <row r="250" spans="1:59" x14ac:dyDescent="0.2">
      <c r="A250" s="88" t="s">
        <v>202</v>
      </c>
      <c r="B250" s="85">
        <v>185673</v>
      </c>
      <c r="C250" s="85">
        <v>148197</v>
      </c>
      <c r="D250" s="85">
        <v>58449</v>
      </c>
      <c r="E250" s="85">
        <v>58906</v>
      </c>
      <c r="F250" s="85">
        <v>187253</v>
      </c>
      <c r="G250" s="85">
        <v>193100</v>
      </c>
      <c r="H250" s="85">
        <v>65257</v>
      </c>
      <c r="I250" s="85">
        <v>85872</v>
      </c>
      <c r="J250" s="85">
        <v>111909</v>
      </c>
      <c r="K250" s="85">
        <v>116049</v>
      </c>
      <c r="L250" s="43">
        <v>202024.291</v>
      </c>
      <c r="M250" s="91">
        <f t="shared" si="149"/>
        <v>2.5618161371672905E-2</v>
      </c>
      <c r="N250" s="91">
        <f t="shared" si="150"/>
        <v>1.8186478039602886E-2</v>
      </c>
      <c r="O250" s="91">
        <f t="shared" si="151"/>
        <v>6.4865364228586433E-3</v>
      </c>
      <c r="P250" s="91">
        <f t="shared" si="152"/>
        <v>5.7415074232122576E-3</v>
      </c>
      <c r="Q250" s="91">
        <f t="shared" si="153"/>
        <v>1.6308413901892499E-2</v>
      </c>
      <c r="R250" s="91">
        <f t="shared" si="154"/>
        <v>1.4998733958497705E-2</v>
      </c>
      <c r="S250" s="91">
        <f t="shared" si="155"/>
        <v>6.1793887451906636E-3</v>
      </c>
      <c r="T250" s="91">
        <f t="shared" si="156"/>
        <v>6.7166497981548659E-3</v>
      </c>
      <c r="U250" s="91">
        <f t="shared" si="157"/>
        <v>7.5599364204949242E-3</v>
      </c>
      <c r="V250" s="91">
        <f t="shared" si="158"/>
        <v>7.5078192298224412E-3</v>
      </c>
      <c r="W250" s="91">
        <f t="shared" si="158"/>
        <v>1.2795649298541817E-2</v>
      </c>
      <c r="X250" s="42">
        <f t="shared" si="135"/>
        <v>-1.2822512073131087E-2</v>
      </c>
      <c r="Y250" s="85">
        <v>1051</v>
      </c>
      <c r="Z250" s="85">
        <v>1700</v>
      </c>
      <c r="AA250" s="85">
        <v>7621</v>
      </c>
      <c r="AB250" s="85">
        <v>7197</v>
      </c>
      <c r="AC250" s="85">
        <v>6639</v>
      </c>
      <c r="AD250" s="85">
        <v>13816</v>
      </c>
      <c r="AE250" s="85">
        <v>2034</v>
      </c>
      <c r="AF250" s="85">
        <v>3121</v>
      </c>
      <c r="AG250" s="85">
        <v>2046</v>
      </c>
      <c r="AH250" s="85">
        <v>3233</v>
      </c>
      <c r="AI250" s="45">
        <v>2991.0659999999998</v>
      </c>
      <c r="AJ250" s="91">
        <f t="shared" si="160"/>
        <v>1.078924807389594E-3</v>
      </c>
      <c r="AK250" s="91">
        <f t="shared" si="160"/>
        <v>1.5352481459959576E-3</v>
      </c>
      <c r="AL250" s="91">
        <f t="shared" si="160"/>
        <v>6.337757483352263E-3</v>
      </c>
      <c r="AM250" s="91">
        <f t="shared" si="160"/>
        <v>5.3820728425756853E-3</v>
      </c>
      <c r="AN250" s="91">
        <f t="shared" si="160"/>
        <v>4.8845577557532624E-3</v>
      </c>
      <c r="AO250" s="91">
        <f t="shared" si="159"/>
        <v>9.1363542412654566E-3</v>
      </c>
      <c r="AP250" s="91">
        <f t="shared" si="159"/>
        <v>1.5780636674674448E-3</v>
      </c>
      <c r="AQ250" s="91">
        <f t="shared" si="159"/>
        <v>1.9069481872095943E-3</v>
      </c>
      <c r="AR250" s="91">
        <f t="shared" si="159"/>
        <v>1.0329754647223329E-3</v>
      </c>
      <c r="AS250" s="91">
        <f t="shared" si="159"/>
        <v>1.4972362121726257E-3</v>
      </c>
      <c r="AT250" s="91">
        <f t="shared" si="161"/>
        <v>1.3225855795467281E-3</v>
      </c>
      <c r="AU250" s="42">
        <f t="shared" si="136"/>
        <v>2.4366077215713417E-4</v>
      </c>
      <c r="AV250" s="91">
        <f t="shared" si="172"/>
        <v>0.56604891395087065</v>
      </c>
      <c r="AW250" s="91">
        <f t="shared" si="162"/>
        <v>1.1471217366073536</v>
      </c>
      <c r="AX250" s="91">
        <f t="shared" si="163"/>
        <v>13.038717514414275</v>
      </c>
      <c r="AY250" s="91">
        <f t="shared" si="164"/>
        <v>12.21777068549893</v>
      </c>
      <c r="AZ250" s="91">
        <f t="shared" si="165"/>
        <v>3.5454705665596808</v>
      </c>
      <c r="BA250" s="91">
        <f t="shared" si="166"/>
        <v>7.1548420507509061</v>
      </c>
      <c r="BB250" s="91">
        <f t="shared" si="167"/>
        <v>3.1169069984829214</v>
      </c>
      <c r="BC250" s="91">
        <f t="shared" si="168"/>
        <v>3.6344792248928637</v>
      </c>
      <c r="BD250" s="91">
        <f t="shared" si="169"/>
        <v>1.8282711846232207</v>
      </c>
      <c r="BE250" s="91">
        <f t="shared" si="170"/>
        <v>2.7858921662401226</v>
      </c>
      <c r="BF250" s="91">
        <f t="shared" si="171"/>
        <v>1.4805477030482437</v>
      </c>
      <c r="BG250" s="91">
        <f t="shared" si="137"/>
        <v>0.91449878909737303</v>
      </c>
    </row>
    <row r="251" spans="1:59" x14ac:dyDescent="0.2">
      <c r="A251" s="88" t="s">
        <v>203</v>
      </c>
      <c r="B251" s="85">
        <v>1819338</v>
      </c>
      <c r="C251" s="85">
        <v>2124051</v>
      </c>
      <c r="D251" s="85">
        <v>2403281</v>
      </c>
      <c r="E251" s="85">
        <v>2487460</v>
      </c>
      <c r="F251" s="85">
        <v>2733607</v>
      </c>
      <c r="G251" s="85">
        <v>3076308</v>
      </c>
      <c r="H251" s="85">
        <v>2768978</v>
      </c>
      <c r="I251" s="85">
        <v>3161778</v>
      </c>
      <c r="J251" s="85">
        <v>3782420</v>
      </c>
      <c r="K251" s="85">
        <v>4104599</v>
      </c>
      <c r="L251" s="43">
        <v>3949489.0219999999</v>
      </c>
      <c r="M251" s="91">
        <f t="shared" si="149"/>
        <v>0.25102246677554968</v>
      </c>
      <c r="N251" s="91">
        <f t="shared" si="150"/>
        <v>0.2606598437653701</v>
      </c>
      <c r="O251" s="91">
        <f t="shared" si="151"/>
        <v>0.26671063218984314</v>
      </c>
      <c r="P251" s="91">
        <f t="shared" si="152"/>
        <v>0.2424501757875864</v>
      </c>
      <c r="Q251" s="91">
        <f t="shared" si="153"/>
        <v>0.23807786471303877</v>
      </c>
      <c r="R251" s="91">
        <f t="shared" si="154"/>
        <v>0.23894730847435608</v>
      </c>
      <c r="S251" s="91">
        <f t="shared" si="155"/>
        <v>0.26220315811147543</v>
      </c>
      <c r="T251" s="91">
        <f t="shared" si="156"/>
        <v>0.24730477414652616</v>
      </c>
      <c r="U251" s="91">
        <f t="shared" si="157"/>
        <v>0.25551881185256248</v>
      </c>
      <c r="V251" s="91">
        <f t="shared" si="158"/>
        <v>0.26554806420486138</v>
      </c>
      <c r="W251" s="91">
        <f t="shared" si="158"/>
        <v>0.25014950520951418</v>
      </c>
      <c r="X251" s="42">
        <f t="shared" si="135"/>
        <v>-8.7296156603550168E-4</v>
      </c>
      <c r="Y251" s="85">
        <v>424465</v>
      </c>
      <c r="Z251" s="85">
        <v>423927</v>
      </c>
      <c r="AA251" s="85">
        <v>548404</v>
      </c>
      <c r="AB251" s="85">
        <v>601076</v>
      </c>
      <c r="AC251" s="85">
        <v>582743</v>
      </c>
      <c r="AD251" s="85">
        <v>643186</v>
      </c>
      <c r="AE251" s="85">
        <v>580682</v>
      </c>
      <c r="AF251" s="85">
        <v>752221</v>
      </c>
      <c r="AG251" s="85">
        <v>950208</v>
      </c>
      <c r="AH251" s="85">
        <v>1167760</v>
      </c>
      <c r="AI251" s="45">
        <v>1243102.895</v>
      </c>
      <c r="AJ251" s="91">
        <f t="shared" si="160"/>
        <v>0.43574292899012751</v>
      </c>
      <c r="AK251" s="91">
        <f t="shared" si="160"/>
        <v>0.38284302399272258</v>
      </c>
      <c r="AL251" s="91">
        <f t="shared" si="160"/>
        <v>0.45606240059051495</v>
      </c>
      <c r="AM251" s="91">
        <f t="shared" si="160"/>
        <v>0.44949768180130922</v>
      </c>
      <c r="AN251" s="91">
        <f t="shared" si="160"/>
        <v>0.42874557015528297</v>
      </c>
      <c r="AO251" s="91">
        <f t="shared" si="159"/>
        <v>0.4253311478736656</v>
      </c>
      <c r="AP251" s="91">
        <f t="shared" si="159"/>
        <v>0.45051778099917933</v>
      </c>
      <c r="AQ251" s="91">
        <f t="shared" si="159"/>
        <v>0.45961117344792957</v>
      </c>
      <c r="AR251" s="91">
        <f t="shared" si="159"/>
        <v>0.47973682814412433</v>
      </c>
      <c r="AS251" s="91">
        <f t="shared" si="159"/>
        <v>0.54080190508094816</v>
      </c>
      <c r="AT251" s="91">
        <f t="shared" si="161"/>
        <v>0.54967358220105833</v>
      </c>
      <c r="AU251" s="42">
        <f t="shared" si="136"/>
        <v>0.11393065321093082</v>
      </c>
      <c r="AV251" s="91">
        <f t="shared" si="172"/>
        <v>23.330738983080661</v>
      </c>
      <c r="AW251" s="91">
        <f t="shared" si="162"/>
        <v>19.958419077508026</v>
      </c>
      <c r="AX251" s="91">
        <f t="shared" si="163"/>
        <v>22.818971231412391</v>
      </c>
      <c r="AY251" s="91">
        <f t="shared" si="164"/>
        <v>24.164247867302389</v>
      </c>
      <c r="AZ251" s="91">
        <f t="shared" si="165"/>
        <v>21.317731480787106</v>
      </c>
      <c r="BA251" s="91">
        <f t="shared" si="166"/>
        <v>20.90772445411838</v>
      </c>
      <c r="BB251" s="91">
        <f t="shared" si="167"/>
        <v>20.970986407259286</v>
      </c>
      <c r="BC251" s="91">
        <f t="shared" si="168"/>
        <v>23.791075780779043</v>
      </c>
      <c r="BD251" s="91">
        <f t="shared" si="169"/>
        <v>25.121694576488068</v>
      </c>
      <c r="BE251" s="91">
        <f t="shared" si="170"/>
        <v>28.450038603040152</v>
      </c>
      <c r="BF251" s="91">
        <f t="shared" si="171"/>
        <v>31.475031024912166</v>
      </c>
      <c r="BG251" s="91">
        <f t="shared" si="137"/>
        <v>8.1442920418315055</v>
      </c>
    </row>
    <row r="252" spans="1:59" x14ac:dyDescent="0.2">
      <c r="A252" s="88" t="s">
        <v>331</v>
      </c>
      <c r="B252" s="85">
        <v>36220655</v>
      </c>
      <c r="C252" s="85">
        <v>39727480</v>
      </c>
      <c r="D252" s="85">
        <v>40916620</v>
      </c>
      <c r="E252" s="85">
        <v>43336184</v>
      </c>
      <c r="F252" s="85">
        <v>44330344</v>
      </c>
      <c r="G252" s="85">
        <v>39850620</v>
      </c>
      <c r="H252" s="85">
        <v>30131644</v>
      </c>
      <c r="I252" s="85">
        <v>41309616</v>
      </c>
      <c r="J252" s="85">
        <v>47600299</v>
      </c>
      <c r="K252" s="85">
        <v>52445419</v>
      </c>
      <c r="L252" s="43">
        <v>54645905.947999999</v>
      </c>
      <c r="M252" s="91">
        <f t="shared" si="149"/>
        <v>4.997531061477388</v>
      </c>
      <c r="N252" s="91">
        <f t="shared" si="150"/>
        <v>4.8752872365079112</v>
      </c>
      <c r="O252" s="91">
        <f t="shared" si="151"/>
        <v>4.5408329642982155</v>
      </c>
      <c r="P252" s="91">
        <f t="shared" si="152"/>
        <v>4.2239334215477591</v>
      </c>
      <c r="Q252" s="91">
        <f t="shared" si="153"/>
        <v>3.8608598973862991</v>
      </c>
      <c r="R252" s="91">
        <f t="shared" si="154"/>
        <v>3.0953332338746131</v>
      </c>
      <c r="S252" s="91">
        <f t="shared" si="155"/>
        <v>2.8532592949061675</v>
      </c>
      <c r="T252" s="91">
        <f t="shared" si="156"/>
        <v>3.231114029814782</v>
      </c>
      <c r="U252" s="91">
        <f t="shared" si="157"/>
        <v>3.2156058407862473</v>
      </c>
      <c r="V252" s="91">
        <f t="shared" si="158"/>
        <v>3.3929695670302649</v>
      </c>
      <c r="W252" s="91">
        <f t="shared" si="158"/>
        <v>3.4611176935733354</v>
      </c>
      <c r="X252" s="42">
        <f t="shared" si="135"/>
        <v>-1.5364133679040526</v>
      </c>
      <c r="Y252" s="85">
        <v>7737853</v>
      </c>
      <c r="Z252" s="85">
        <v>8224213</v>
      </c>
      <c r="AA252" s="85">
        <v>8206777</v>
      </c>
      <c r="AB252" s="85">
        <v>9365664</v>
      </c>
      <c r="AC252" s="85">
        <v>9952643</v>
      </c>
      <c r="AD252" s="85">
        <v>9965677</v>
      </c>
      <c r="AE252" s="85">
        <v>8724655</v>
      </c>
      <c r="AF252" s="85">
        <v>12642532</v>
      </c>
      <c r="AG252" s="85">
        <v>15525113</v>
      </c>
      <c r="AH252" s="85">
        <v>17689925</v>
      </c>
      <c r="AI252" s="45">
        <v>18958572.842999998</v>
      </c>
      <c r="AJ252" s="91">
        <f t="shared" si="160"/>
        <v>7.9434458207744933</v>
      </c>
      <c r="AK252" s="91">
        <f t="shared" si="160"/>
        <v>7.4271810356034429</v>
      </c>
      <c r="AL252" s="91">
        <f t="shared" si="160"/>
        <v>6.8248999272999917</v>
      </c>
      <c r="AM252" s="91">
        <f t="shared" si="160"/>
        <v>7.0038468621771255</v>
      </c>
      <c r="AN252" s="91">
        <f t="shared" si="160"/>
        <v>7.3225274221860852</v>
      </c>
      <c r="AO252" s="91">
        <f t="shared" si="159"/>
        <v>6.5901820589194857</v>
      </c>
      <c r="AP252" s="91">
        <f t="shared" si="159"/>
        <v>6.7689582432095277</v>
      </c>
      <c r="AQ252" s="91">
        <f t="shared" si="159"/>
        <v>7.7246566738671225</v>
      </c>
      <c r="AR252" s="91">
        <f t="shared" si="159"/>
        <v>7.8382506432266537</v>
      </c>
      <c r="AS252" s="91">
        <f t="shared" si="159"/>
        <v>8.1923898238842678</v>
      </c>
      <c r="AT252" s="91">
        <f t="shared" si="161"/>
        <v>8.3830764854195845</v>
      </c>
      <c r="AU252" s="42">
        <f t="shared" si="136"/>
        <v>0.43963066464509115</v>
      </c>
      <c r="AV252" s="91">
        <f t="shared" si="172"/>
        <v>21.363095173182263</v>
      </c>
      <c r="AW252" s="91">
        <f t="shared" si="162"/>
        <v>20.701572312162764</v>
      </c>
      <c r="AX252" s="91">
        <f t="shared" si="163"/>
        <v>20.057319006310884</v>
      </c>
      <c r="AY252" s="91">
        <f t="shared" si="164"/>
        <v>21.611649055209845</v>
      </c>
      <c r="AZ252" s="91">
        <f t="shared" si="165"/>
        <v>22.451084521248017</v>
      </c>
      <c r="BA252" s="91">
        <f t="shared" si="166"/>
        <v>25.0075833199082</v>
      </c>
      <c r="BB252" s="91">
        <f t="shared" si="167"/>
        <v>28.955124386840623</v>
      </c>
      <c r="BC252" s="91">
        <f t="shared" si="168"/>
        <v>30.60433193085116</v>
      </c>
      <c r="BD252" s="91">
        <f t="shared" si="169"/>
        <v>32.615578738276412</v>
      </c>
      <c r="BE252" s="91">
        <f t="shared" si="170"/>
        <v>33.730162399884726</v>
      </c>
      <c r="BF252" s="91">
        <f t="shared" si="171"/>
        <v>34.69349169732974</v>
      </c>
      <c r="BG252" s="91">
        <f t="shared" si="137"/>
        <v>13.330396524147478</v>
      </c>
    </row>
    <row r="253" spans="1:59" x14ac:dyDescent="0.2">
      <c r="A253" s="88" t="s">
        <v>332</v>
      </c>
      <c r="B253" s="85">
        <v>5935708</v>
      </c>
      <c r="C253" s="85">
        <v>5389846</v>
      </c>
      <c r="D253" s="85">
        <v>5311955</v>
      </c>
      <c r="E253" s="85">
        <v>5199401</v>
      </c>
      <c r="F253" s="85">
        <v>4744950</v>
      </c>
      <c r="G253" s="85">
        <v>4913001</v>
      </c>
      <c r="H253" s="85">
        <v>4767587</v>
      </c>
      <c r="I253" s="85">
        <v>5372016</v>
      </c>
      <c r="J253" s="85">
        <v>6020486</v>
      </c>
      <c r="K253" s="85">
        <v>6497976</v>
      </c>
      <c r="L253" s="43">
        <v>6783586.5319999997</v>
      </c>
      <c r="M253" s="91">
        <f t="shared" si="149"/>
        <v>0.81897704781594438</v>
      </c>
      <c r="N253" s="91">
        <f t="shared" si="150"/>
        <v>0.6614325250567924</v>
      </c>
      <c r="O253" s="91">
        <f t="shared" si="151"/>
        <v>0.58950862434064022</v>
      </c>
      <c r="P253" s="91">
        <f t="shared" si="152"/>
        <v>0.50678028448302781</v>
      </c>
      <c r="Q253" s="91">
        <f t="shared" si="153"/>
        <v>0.41325163572164292</v>
      </c>
      <c r="R253" s="91">
        <f t="shared" si="154"/>
        <v>0.38160950252114545</v>
      </c>
      <c r="S253" s="91">
        <f t="shared" si="155"/>
        <v>0.4514576742650952</v>
      </c>
      <c r="T253" s="91">
        <f t="shared" si="156"/>
        <v>0.4201829488318044</v>
      </c>
      <c r="U253" s="91">
        <f t="shared" si="157"/>
        <v>0.40670983906995689</v>
      </c>
      <c r="V253" s="91">
        <f t="shared" si="158"/>
        <v>0.42038819091698076</v>
      </c>
      <c r="W253" s="91">
        <f t="shared" si="158"/>
        <v>0.42965325516119995</v>
      </c>
      <c r="X253" s="42">
        <f t="shared" si="135"/>
        <v>-0.38932379265474443</v>
      </c>
      <c r="Y253" s="85">
        <v>1639701</v>
      </c>
      <c r="Z253" s="85">
        <v>1265401</v>
      </c>
      <c r="AA253" s="85">
        <v>1090339</v>
      </c>
      <c r="AB253" s="85">
        <v>1015018</v>
      </c>
      <c r="AC253" s="85">
        <v>805678</v>
      </c>
      <c r="AD253" s="85">
        <v>796460</v>
      </c>
      <c r="AE253" s="85">
        <v>810313</v>
      </c>
      <c r="AF253" s="85">
        <v>888910</v>
      </c>
      <c r="AG253" s="85">
        <v>1075341</v>
      </c>
      <c r="AH253" s="85">
        <v>1055336</v>
      </c>
      <c r="AI253" s="45">
        <v>1124214.764</v>
      </c>
      <c r="AJ253" s="91">
        <f t="shared" si="160"/>
        <v>1.6832674458625352</v>
      </c>
      <c r="AK253" s="91">
        <f t="shared" si="160"/>
        <v>1.1427673759949595</v>
      </c>
      <c r="AL253" s="91">
        <f t="shared" si="160"/>
        <v>0.90674506713565461</v>
      </c>
      <c r="AM253" s="91">
        <f t="shared" si="160"/>
        <v>0.7590524958351379</v>
      </c>
      <c r="AN253" s="91">
        <f t="shared" si="160"/>
        <v>0.59276709196261146</v>
      </c>
      <c r="AO253" s="91">
        <f t="shared" si="159"/>
        <v>0.52668939627955169</v>
      </c>
      <c r="AP253" s="91">
        <f t="shared" si="159"/>
        <v>0.62867527265316991</v>
      </c>
      <c r="AQ253" s="91">
        <f t="shared" si="159"/>
        <v>0.54312890518823476</v>
      </c>
      <c r="AR253" s="91">
        <f t="shared" si="159"/>
        <v>0.54291342581132851</v>
      </c>
      <c r="AS253" s="91">
        <f t="shared" si="159"/>
        <v>0.48873717142264467</v>
      </c>
      <c r="AT253" s="91">
        <f t="shared" si="161"/>
        <v>0.49710378680374423</v>
      </c>
      <c r="AU253" s="42">
        <f t="shared" si="136"/>
        <v>-1.186163659058791</v>
      </c>
      <c r="AV253" s="91">
        <f t="shared" si="172"/>
        <v>27.624354162974324</v>
      </c>
      <c r="AW253" s="91">
        <f t="shared" si="162"/>
        <v>23.477498243920142</v>
      </c>
      <c r="AX253" s="91">
        <f t="shared" si="163"/>
        <v>20.526133975156039</v>
      </c>
      <c r="AY253" s="91">
        <f t="shared" si="164"/>
        <v>19.521825687228205</v>
      </c>
      <c r="AZ253" s="91">
        <f t="shared" si="165"/>
        <v>16.979694201203387</v>
      </c>
      <c r="BA253" s="91">
        <f t="shared" si="166"/>
        <v>16.211272906315305</v>
      </c>
      <c r="BB253" s="91">
        <f t="shared" si="167"/>
        <v>16.996291834842236</v>
      </c>
      <c r="BC253" s="91">
        <f t="shared" si="168"/>
        <v>16.547046769778795</v>
      </c>
      <c r="BD253" s="91">
        <f t="shared" si="169"/>
        <v>17.861365344923982</v>
      </c>
      <c r="BE253" s="91">
        <f t="shared" si="170"/>
        <v>16.240995657724806</v>
      </c>
      <c r="BF253" s="91">
        <f t="shared" si="171"/>
        <v>16.572572026564075</v>
      </c>
      <c r="BG253" s="91">
        <f t="shared" si="137"/>
        <v>-11.05178213641025</v>
      </c>
    </row>
    <row r="254" spans="1:59" x14ac:dyDescent="0.2">
      <c r="A254" s="88" t="s">
        <v>333</v>
      </c>
      <c r="B254" s="85">
        <v>1349863</v>
      </c>
      <c r="C254" s="85">
        <v>1433964</v>
      </c>
      <c r="D254" s="85">
        <v>1672191</v>
      </c>
      <c r="E254" s="85">
        <v>1839910</v>
      </c>
      <c r="F254" s="85">
        <v>1953582</v>
      </c>
      <c r="G254" s="85">
        <v>2232846</v>
      </c>
      <c r="H254" s="85">
        <v>2117895</v>
      </c>
      <c r="I254" s="85">
        <v>2342950</v>
      </c>
      <c r="J254" s="85">
        <v>2695854</v>
      </c>
      <c r="K254" s="85">
        <v>2942916</v>
      </c>
      <c r="L254" s="43">
        <v>2985754.3339999998</v>
      </c>
      <c r="M254" s="91">
        <f t="shared" si="149"/>
        <v>0.18624683267707479</v>
      </c>
      <c r="N254" s="91">
        <f t="shared" si="150"/>
        <v>0.17597356758626095</v>
      </c>
      <c r="O254" s="91">
        <f t="shared" si="151"/>
        <v>0.18557593504553399</v>
      </c>
      <c r="P254" s="91">
        <f t="shared" si="152"/>
        <v>0.17933414122572347</v>
      </c>
      <c r="Q254" s="91">
        <f t="shared" si="153"/>
        <v>0.17014319582216011</v>
      </c>
      <c r="R254" s="91">
        <f t="shared" si="154"/>
        <v>0.17343274533555547</v>
      </c>
      <c r="S254" s="91">
        <f t="shared" si="155"/>
        <v>0.20055007932475566</v>
      </c>
      <c r="T254" s="91">
        <f t="shared" si="156"/>
        <v>0.18325850853115033</v>
      </c>
      <c r="U254" s="91">
        <f t="shared" si="157"/>
        <v>0.18211658435815639</v>
      </c>
      <c r="V254" s="91">
        <f t="shared" si="158"/>
        <v>0.1903926904717157</v>
      </c>
      <c r="W254" s="91">
        <f t="shared" si="158"/>
        <v>0.18910926582321375</v>
      </c>
      <c r="X254" s="42">
        <f t="shared" si="135"/>
        <v>2.8624331461389596E-3</v>
      </c>
      <c r="Y254" s="85">
        <v>158464</v>
      </c>
      <c r="Z254" s="85">
        <v>128926</v>
      </c>
      <c r="AA254" s="85">
        <v>127948</v>
      </c>
      <c r="AB254" s="85">
        <v>144779</v>
      </c>
      <c r="AC254" s="85">
        <v>131824</v>
      </c>
      <c r="AD254" s="85">
        <v>176715</v>
      </c>
      <c r="AE254" s="85">
        <v>172216</v>
      </c>
      <c r="AF254" s="85">
        <v>202772</v>
      </c>
      <c r="AG254" s="85">
        <v>234128</v>
      </c>
      <c r="AH254" s="85">
        <v>246037</v>
      </c>
      <c r="AI254" s="45">
        <v>256912.33</v>
      </c>
      <c r="AJ254" s="91">
        <f t="shared" si="160"/>
        <v>0.16267434888504723</v>
      </c>
      <c r="AK254" s="91">
        <f t="shared" si="160"/>
        <v>0.11643141321804402</v>
      </c>
      <c r="AL254" s="91">
        <f t="shared" si="160"/>
        <v>0.10640380455057806</v>
      </c>
      <c r="AM254" s="91">
        <f t="shared" si="160"/>
        <v>0.1082688792657031</v>
      </c>
      <c r="AN254" s="91">
        <f t="shared" si="160"/>
        <v>9.6987790570028334E-2</v>
      </c>
      <c r="AO254" s="91">
        <f t="shared" si="159"/>
        <v>0.11685949911300125</v>
      </c>
      <c r="AP254" s="91">
        <f t="shared" si="159"/>
        <v>0.13361249388228782</v>
      </c>
      <c r="AQ254" s="91">
        <f t="shared" si="159"/>
        <v>0.12389480865647674</v>
      </c>
      <c r="AR254" s="91">
        <f t="shared" si="159"/>
        <v>0.11820551300318199</v>
      </c>
      <c r="AS254" s="91">
        <f t="shared" si="159"/>
        <v>0.11394231547612629</v>
      </c>
      <c r="AT254" s="91">
        <f t="shared" si="161"/>
        <v>0.1136011518521324</v>
      </c>
      <c r="AU254" s="42">
        <f t="shared" si="136"/>
        <v>-4.9073197032914823E-2</v>
      </c>
      <c r="AV254" s="91">
        <f t="shared" si="172"/>
        <v>11.73926539211757</v>
      </c>
      <c r="AW254" s="91">
        <f t="shared" si="162"/>
        <v>8.9908812215648357</v>
      </c>
      <c r="AX254" s="91">
        <f t="shared" si="163"/>
        <v>7.6515182775173409</v>
      </c>
      <c r="AY254" s="91">
        <f t="shared" si="164"/>
        <v>7.8688088004304557</v>
      </c>
      <c r="AZ254" s="91">
        <f t="shared" si="165"/>
        <v>6.7478099204435749</v>
      </c>
      <c r="BA254" s="91">
        <f t="shared" si="166"/>
        <v>7.9143389199255125</v>
      </c>
      <c r="BB254" s="91">
        <f t="shared" si="167"/>
        <v>8.131470162590686</v>
      </c>
      <c r="BC254" s="91">
        <f t="shared" si="168"/>
        <v>8.6545594229497009</v>
      </c>
      <c r="BD254" s="91">
        <f t="shared" si="169"/>
        <v>8.6847433132506442</v>
      </c>
      <c r="BE254" s="91">
        <f t="shared" si="170"/>
        <v>8.3603133762567463</v>
      </c>
      <c r="BF254" s="91">
        <f t="shared" si="171"/>
        <v>8.6046037704587661</v>
      </c>
      <c r="BG254" s="91">
        <f t="shared" si="137"/>
        <v>-3.1346616216588039</v>
      </c>
    </row>
    <row r="255" spans="1:59" x14ac:dyDescent="0.2">
      <c r="A255" s="88" t="s">
        <v>334</v>
      </c>
      <c r="B255" s="85">
        <v>421225</v>
      </c>
      <c r="C255" s="85">
        <v>436046</v>
      </c>
      <c r="D255" s="85">
        <v>485324</v>
      </c>
      <c r="E255" s="85">
        <v>588789</v>
      </c>
      <c r="F255" s="85">
        <v>565214</v>
      </c>
      <c r="G255" s="85">
        <v>607659</v>
      </c>
      <c r="H255" s="85">
        <v>520298</v>
      </c>
      <c r="I255" s="85">
        <v>579318</v>
      </c>
      <c r="J255" s="85">
        <v>693190</v>
      </c>
      <c r="K255" s="85">
        <v>711771</v>
      </c>
      <c r="L255" s="43">
        <v>730576.11899999995</v>
      </c>
      <c r="M255" s="91">
        <f t="shared" si="149"/>
        <v>5.8118358747814271E-2</v>
      </c>
      <c r="N255" s="91">
        <f t="shared" si="150"/>
        <v>5.3510806583511671E-2</v>
      </c>
      <c r="O255" s="91">
        <f t="shared" si="151"/>
        <v>5.3860148212757232E-2</v>
      </c>
      <c r="P255" s="91">
        <f t="shared" si="152"/>
        <v>5.7388660139981028E-2</v>
      </c>
      <c r="Q255" s="91">
        <f t="shared" si="153"/>
        <v>4.9226147806146058E-2</v>
      </c>
      <c r="R255" s="91">
        <f t="shared" si="154"/>
        <v>4.7198941887554406E-2</v>
      </c>
      <c r="S255" s="91">
        <f t="shared" si="155"/>
        <v>4.9268639461593572E-2</v>
      </c>
      <c r="T255" s="91">
        <f t="shared" si="156"/>
        <v>4.5312513133122317E-2</v>
      </c>
      <c r="U255" s="91">
        <f t="shared" si="157"/>
        <v>4.6827979227076259E-2</v>
      </c>
      <c r="V255" s="91">
        <f t="shared" si="158"/>
        <v>4.6048203784866293E-2</v>
      </c>
      <c r="W255" s="91">
        <f t="shared" si="158"/>
        <v>4.6272632653930473E-2</v>
      </c>
      <c r="X255" s="42">
        <f t="shared" si="135"/>
        <v>-1.1845726093883797E-2</v>
      </c>
      <c r="Y255" s="85">
        <v>61633</v>
      </c>
      <c r="Z255" s="85">
        <v>91521</v>
      </c>
      <c r="AA255" s="85">
        <v>108787</v>
      </c>
      <c r="AB255" s="85">
        <v>99202</v>
      </c>
      <c r="AC255" s="85">
        <v>71178</v>
      </c>
      <c r="AD255" s="85">
        <v>97976</v>
      </c>
      <c r="AE255" s="85">
        <v>59768</v>
      </c>
      <c r="AF255" s="85">
        <v>73015</v>
      </c>
      <c r="AG255" s="85">
        <v>73363</v>
      </c>
      <c r="AH255" s="85">
        <v>65917</v>
      </c>
      <c r="AI255" s="45">
        <v>71557.895999999993</v>
      </c>
      <c r="AJ255" s="91">
        <f t="shared" si="160"/>
        <v>6.3270573409936109E-2</v>
      </c>
      <c r="AK255" s="91">
        <f t="shared" si="160"/>
        <v>8.2651438570409436E-2</v>
      </c>
      <c r="AL255" s="91">
        <f t="shared" si="160"/>
        <v>9.0469180336103239E-2</v>
      </c>
      <c r="AM255" s="91">
        <f t="shared" si="160"/>
        <v>7.4185409216228029E-2</v>
      </c>
      <c r="AN255" s="91">
        <f t="shared" si="160"/>
        <v>5.2368286178491603E-2</v>
      </c>
      <c r="AO255" s="91">
        <f t="shared" si="159"/>
        <v>6.4790347650711094E-2</v>
      </c>
      <c r="AP255" s="91">
        <f t="shared" si="159"/>
        <v>4.6370555200193828E-2</v>
      </c>
      <c r="AQ255" s="91">
        <f t="shared" si="159"/>
        <v>4.461256709039043E-2</v>
      </c>
      <c r="AR255" s="91">
        <f t="shared" si="159"/>
        <v>3.7039188181048142E-2</v>
      </c>
      <c r="AS255" s="91">
        <f t="shared" si="159"/>
        <v>3.0526854128605931E-2</v>
      </c>
      <c r="AT255" s="91">
        <f t="shared" si="161"/>
        <v>3.1641375132579655E-2</v>
      </c>
      <c r="AU255" s="42">
        <f t="shared" si="136"/>
        <v>-3.1629198277356455E-2</v>
      </c>
      <c r="AV255" s="91">
        <f t="shared" si="172"/>
        <v>14.631847587393912</v>
      </c>
      <c r="AW255" s="91">
        <f t="shared" si="162"/>
        <v>20.988840626906335</v>
      </c>
      <c r="AX255" s="91">
        <f t="shared" si="163"/>
        <v>22.415334910286735</v>
      </c>
      <c r="AY255" s="91">
        <f t="shared" si="164"/>
        <v>16.848480525281552</v>
      </c>
      <c r="AZ255" s="91">
        <f t="shared" si="165"/>
        <v>12.593106327868735</v>
      </c>
      <c r="BA255" s="91">
        <f t="shared" si="166"/>
        <v>16.123516643380579</v>
      </c>
      <c r="BB255" s="91">
        <f t="shared" si="167"/>
        <v>11.487263068472298</v>
      </c>
      <c r="BC255" s="91">
        <f t="shared" si="168"/>
        <v>12.603613214158718</v>
      </c>
      <c r="BD255" s="91">
        <f t="shared" si="169"/>
        <v>10.583389835398664</v>
      </c>
      <c r="BE255" s="91">
        <f t="shared" si="170"/>
        <v>9.2609842210486235</v>
      </c>
      <c r="BF255" s="91">
        <f t="shared" si="171"/>
        <v>9.794721472411009</v>
      </c>
      <c r="BG255" s="91">
        <f t="shared" si="137"/>
        <v>-4.8371261149829028</v>
      </c>
    </row>
    <row r="256" spans="1:59" x14ac:dyDescent="0.2">
      <c r="A256" s="88" t="s">
        <v>335</v>
      </c>
      <c r="B256" s="85">
        <v>20529484</v>
      </c>
      <c r="C256" s="85">
        <v>25431506</v>
      </c>
      <c r="D256" s="85">
        <v>27618757</v>
      </c>
      <c r="E256" s="85">
        <v>30919365</v>
      </c>
      <c r="F256" s="85">
        <v>35164635</v>
      </c>
      <c r="G256" s="85">
        <v>40422158</v>
      </c>
      <c r="H256" s="85">
        <v>46122661</v>
      </c>
      <c r="I256" s="85">
        <v>46625248</v>
      </c>
      <c r="J256" s="85">
        <v>44961922</v>
      </c>
      <c r="K256" s="85">
        <v>47902658</v>
      </c>
      <c r="L256" s="43">
        <v>47937978.560999997</v>
      </c>
      <c r="M256" s="91">
        <f t="shared" si="149"/>
        <v>2.8325477263208811</v>
      </c>
      <c r="N256" s="91">
        <f t="shared" si="150"/>
        <v>3.1209101762048426</v>
      </c>
      <c r="O256" s="91">
        <f t="shared" si="151"/>
        <v>3.0650665235432957</v>
      </c>
      <c r="P256" s="91">
        <f t="shared" si="152"/>
        <v>3.0136788046804956</v>
      </c>
      <c r="Q256" s="91">
        <f t="shared" si="153"/>
        <v>3.0625913725760094</v>
      </c>
      <c r="R256" s="91">
        <f t="shared" si="154"/>
        <v>3.1397265348024836</v>
      </c>
      <c r="S256" s="91">
        <f t="shared" si="155"/>
        <v>4.3674985408713907</v>
      </c>
      <c r="T256" s="91">
        <f t="shared" si="156"/>
        <v>3.6468867915981988</v>
      </c>
      <c r="U256" s="91">
        <f t="shared" si="157"/>
        <v>3.0373720760908598</v>
      </c>
      <c r="V256" s="91">
        <f t="shared" si="158"/>
        <v>3.0990745020810846</v>
      </c>
      <c r="W256" s="91">
        <f t="shared" si="158"/>
        <v>3.0362564754531043</v>
      </c>
      <c r="X256" s="42">
        <f t="shared" si="135"/>
        <v>0.20370874913222314</v>
      </c>
      <c r="Y256" s="85">
        <v>572773</v>
      </c>
      <c r="Z256" s="85">
        <v>651049</v>
      </c>
      <c r="AA256" s="85">
        <v>729566</v>
      </c>
      <c r="AB256" s="85">
        <v>842904</v>
      </c>
      <c r="AC256" s="85">
        <v>736212</v>
      </c>
      <c r="AD256" s="85">
        <v>1010335</v>
      </c>
      <c r="AE256" s="85">
        <v>1329921</v>
      </c>
      <c r="AF256" s="85">
        <v>1474453</v>
      </c>
      <c r="AG256" s="85">
        <v>1460726</v>
      </c>
      <c r="AH256" s="85">
        <v>1730354</v>
      </c>
      <c r="AI256" s="45">
        <v>1584172.0249999999</v>
      </c>
      <c r="AJ256" s="91">
        <f t="shared" si="160"/>
        <v>0.58799143549282573</v>
      </c>
      <c r="AK256" s="91">
        <f t="shared" si="160"/>
        <v>0.58795398247207198</v>
      </c>
      <c r="AL256" s="91">
        <f t="shared" si="160"/>
        <v>0.6067199023880564</v>
      </c>
      <c r="AM256" s="91">
        <f t="shared" si="160"/>
        <v>0.63034191014289509</v>
      </c>
      <c r="AN256" s="91">
        <f t="shared" si="160"/>
        <v>0.54165838747983452</v>
      </c>
      <c r="AO256" s="91">
        <f t="shared" si="159"/>
        <v>0.66812235541031673</v>
      </c>
      <c r="AP256" s="91">
        <f t="shared" si="159"/>
        <v>1.0318092481327292</v>
      </c>
      <c r="AQ256" s="91">
        <f t="shared" si="159"/>
        <v>0.90089890274775652</v>
      </c>
      <c r="AR256" s="91">
        <f t="shared" si="159"/>
        <v>0.73748490649168841</v>
      </c>
      <c r="AS256" s="91">
        <f t="shared" si="159"/>
        <v>0.80134508774443292</v>
      </c>
      <c r="AT256" s="91">
        <f t="shared" si="161"/>
        <v>0.70048707577376723</v>
      </c>
      <c r="AU256" s="42">
        <f t="shared" si="136"/>
        <v>0.1124956402809415</v>
      </c>
      <c r="AV256" s="91">
        <f t="shared" si="172"/>
        <v>2.7900019308814579</v>
      </c>
      <c r="AW256" s="91">
        <f t="shared" si="162"/>
        <v>2.5600096195640165</v>
      </c>
      <c r="AX256" s="91">
        <f t="shared" si="163"/>
        <v>2.6415598645514713</v>
      </c>
      <c r="AY256" s="91">
        <f t="shared" si="164"/>
        <v>2.7261361932885748</v>
      </c>
      <c r="AZ256" s="91">
        <f t="shared" si="165"/>
        <v>2.09361479224795</v>
      </c>
      <c r="BA256" s="91">
        <f t="shared" si="166"/>
        <v>2.499458341635298</v>
      </c>
      <c r="BB256" s="91">
        <f t="shared" si="167"/>
        <v>2.8834437804878608</v>
      </c>
      <c r="BC256" s="91">
        <f t="shared" si="168"/>
        <v>3.1623488630022942</v>
      </c>
      <c r="BD256" s="91">
        <f t="shared" si="169"/>
        <v>3.2488068459351003</v>
      </c>
      <c r="BE256" s="91">
        <f t="shared" si="170"/>
        <v>3.6122296178220421</v>
      </c>
      <c r="BF256" s="91">
        <f t="shared" si="171"/>
        <v>3.3046283396872411</v>
      </c>
      <c r="BG256" s="91">
        <f t="shared" si="137"/>
        <v>0.51462640880578325</v>
      </c>
    </row>
    <row r="257" spans="1:59" x14ac:dyDescent="0.2">
      <c r="A257" s="88" t="s">
        <v>336</v>
      </c>
      <c r="B257" s="85">
        <v>4175252</v>
      </c>
      <c r="C257" s="85">
        <v>4397917</v>
      </c>
      <c r="D257" s="85">
        <v>4820801</v>
      </c>
      <c r="E257" s="85">
        <v>5205957</v>
      </c>
      <c r="F257" s="85">
        <v>5586630</v>
      </c>
      <c r="G257" s="85">
        <v>5808117</v>
      </c>
      <c r="H257" s="85">
        <v>5183642</v>
      </c>
      <c r="I257" s="85">
        <v>5420857</v>
      </c>
      <c r="J257" s="85">
        <v>5359650</v>
      </c>
      <c r="K257" s="85">
        <v>5379890</v>
      </c>
      <c r="L257" s="43">
        <v>5338240.3530000001</v>
      </c>
      <c r="M257" s="91">
        <f t="shared" si="149"/>
        <v>0.57607880253671795</v>
      </c>
      <c r="N257" s="91">
        <f t="shared" si="150"/>
        <v>0.53970472371570422</v>
      </c>
      <c r="O257" s="91">
        <f t="shared" si="151"/>
        <v>0.53500147605354009</v>
      </c>
      <c r="P257" s="91">
        <f t="shared" si="152"/>
        <v>0.50741929108110917</v>
      </c>
      <c r="Q257" s="91">
        <f t="shared" si="153"/>
        <v>0.48655601969917539</v>
      </c>
      <c r="R257" s="91">
        <f t="shared" si="154"/>
        <v>0.45113620757549361</v>
      </c>
      <c r="S257" s="91">
        <f t="shared" si="155"/>
        <v>0.49085521911668661</v>
      </c>
      <c r="T257" s="91">
        <f t="shared" si="156"/>
        <v>0.42400314508659853</v>
      </c>
      <c r="U257" s="91">
        <f t="shared" si="157"/>
        <v>0.36206751231898798</v>
      </c>
      <c r="V257" s="91">
        <f t="shared" si="158"/>
        <v>0.34805333605915989</v>
      </c>
      <c r="W257" s="91">
        <f t="shared" si="158"/>
        <v>0.33810910108978964</v>
      </c>
      <c r="X257" s="42">
        <f t="shared" si="135"/>
        <v>-0.23796970144692831</v>
      </c>
      <c r="Y257" s="85">
        <v>294218</v>
      </c>
      <c r="Z257" s="85">
        <v>262674</v>
      </c>
      <c r="AA257" s="85">
        <v>367923</v>
      </c>
      <c r="AB257" s="85">
        <v>361195</v>
      </c>
      <c r="AC257" s="85">
        <v>366787</v>
      </c>
      <c r="AD257" s="85">
        <v>356556</v>
      </c>
      <c r="AE257" s="85">
        <v>328676</v>
      </c>
      <c r="AF257" s="85">
        <v>363057</v>
      </c>
      <c r="AG257" s="85">
        <v>325532</v>
      </c>
      <c r="AH257" s="85">
        <v>353792</v>
      </c>
      <c r="AI257" s="45">
        <v>375016.76299999998</v>
      </c>
      <c r="AJ257" s="91">
        <f t="shared" si="160"/>
        <v>0.30203529874457807</v>
      </c>
      <c r="AK257" s="91">
        <f t="shared" si="160"/>
        <v>0.23721751264784832</v>
      </c>
      <c r="AL257" s="91">
        <f t="shared" si="160"/>
        <v>0.30597123035656937</v>
      </c>
      <c r="AM257" s="91">
        <f t="shared" si="160"/>
        <v>0.2701094623279317</v>
      </c>
      <c r="AN257" s="91">
        <f t="shared" si="160"/>
        <v>0.26985875667411835</v>
      </c>
      <c r="AO257" s="91">
        <f t="shared" si="159"/>
        <v>0.23578618434052159</v>
      </c>
      <c r="AP257" s="91">
        <f t="shared" si="159"/>
        <v>0.25500081316053586</v>
      </c>
      <c r="AQ257" s="91">
        <f t="shared" si="159"/>
        <v>0.22182982633891499</v>
      </c>
      <c r="AR257" s="91">
        <f t="shared" si="159"/>
        <v>0.16435316177027881</v>
      </c>
      <c r="AS257" s="91">
        <f t="shared" si="159"/>
        <v>0.16384478625950438</v>
      </c>
      <c r="AT257" s="91">
        <f t="shared" si="161"/>
        <v>0.16582441271175324</v>
      </c>
      <c r="AU257" s="42">
        <f t="shared" si="136"/>
        <v>-0.13621088603282483</v>
      </c>
      <c r="AV257" s="91">
        <f t="shared" si="172"/>
        <v>7.046712390054541</v>
      </c>
      <c r="AW257" s="91">
        <f t="shared" si="162"/>
        <v>5.972691162657231</v>
      </c>
      <c r="AX257" s="91">
        <f t="shared" si="163"/>
        <v>7.6319889578516094</v>
      </c>
      <c r="AY257" s="91">
        <f t="shared" si="164"/>
        <v>6.9381095541127218</v>
      </c>
      <c r="AZ257" s="91">
        <f t="shared" si="165"/>
        <v>6.565442851951893</v>
      </c>
      <c r="BA257" s="91">
        <f t="shared" si="166"/>
        <v>6.1389259203972646</v>
      </c>
      <c r="BB257" s="91">
        <f t="shared" si="167"/>
        <v>6.3406384931675452</v>
      </c>
      <c r="BC257" s="91">
        <f t="shared" si="168"/>
        <v>6.6974096531231124</v>
      </c>
      <c r="BD257" s="91">
        <f t="shared" si="169"/>
        <v>6.0737548160794086</v>
      </c>
      <c r="BE257" s="91">
        <f t="shared" si="170"/>
        <v>6.5761939370507578</v>
      </c>
      <c r="BF257" s="91">
        <f t="shared" si="171"/>
        <v>7.0251007485874428</v>
      </c>
      <c r="BG257" s="91">
        <f t="shared" si="137"/>
        <v>-2.1611641467098153E-2</v>
      </c>
    </row>
    <row r="258" spans="1:59" x14ac:dyDescent="0.2">
      <c r="A258" s="88" t="s">
        <v>213</v>
      </c>
      <c r="B258" s="85">
        <v>4580874</v>
      </c>
      <c r="C258" s="85">
        <v>5260323</v>
      </c>
      <c r="D258" s="85">
        <v>5975099</v>
      </c>
      <c r="E258" s="85">
        <v>6760241</v>
      </c>
      <c r="F258" s="85">
        <v>7615193</v>
      </c>
      <c r="G258" s="85">
        <v>8715182</v>
      </c>
      <c r="H258" s="85">
        <v>8436427</v>
      </c>
      <c r="I258" s="85">
        <v>9410757</v>
      </c>
      <c r="J258" s="85">
        <v>9859174</v>
      </c>
      <c r="K258" s="85">
        <v>10648928</v>
      </c>
      <c r="L258" s="43">
        <v>11309940.719000001</v>
      </c>
      <c r="M258" s="91">
        <f t="shared" si="149"/>
        <v>0.63204434330947823</v>
      </c>
      <c r="N258" s="91">
        <f t="shared" si="150"/>
        <v>0.64553768781229026</v>
      </c>
      <c r="O258" s="91">
        <f t="shared" si="151"/>
        <v>0.66310282970942624</v>
      </c>
      <c r="P258" s="91">
        <f t="shared" si="152"/>
        <v>0.65891375894142967</v>
      </c>
      <c r="Q258" s="91">
        <f t="shared" si="153"/>
        <v>0.66322953109853744</v>
      </c>
      <c r="R258" s="91">
        <f t="shared" si="154"/>
        <v>0.67693783644685623</v>
      </c>
      <c r="S258" s="91">
        <f t="shared" si="155"/>
        <v>0.79887157015220789</v>
      </c>
      <c r="T258" s="91">
        <f t="shared" si="156"/>
        <v>0.73608113360041094</v>
      </c>
      <c r="U258" s="91">
        <f t="shared" si="157"/>
        <v>0.66602979741215296</v>
      </c>
      <c r="V258" s="91">
        <f t="shared" si="158"/>
        <v>0.68893507411002786</v>
      </c>
      <c r="W258" s="91">
        <f t="shared" si="158"/>
        <v>0.71633977434734275</v>
      </c>
      <c r="X258" s="42">
        <f t="shared" si="135"/>
        <v>8.4295431037864521E-2</v>
      </c>
      <c r="Y258" s="85">
        <v>309613</v>
      </c>
      <c r="Z258" s="85">
        <v>330756</v>
      </c>
      <c r="AA258" s="85">
        <v>370601</v>
      </c>
      <c r="AB258" s="85">
        <v>428026</v>
      </c>
      <c r="AC258" s="85">
        <v>408881</v>
      </c>
      <c r="AD258" s="85">
        <v>509612</v>
      </c>
      <c r="AE258" s="85">
        <v>422087</v>
      </c>
      <c r="AF258" s="85">
        <v>434147</v>
      </c>
      <c r="AG258" s="85">
        <v>465264</v>
      </c>
      <c r="AH258" s="85">
        <v>552301</v>
      </c>
      <c r="AI258" s="45">
        <v>632405.84299999999</v>
      </c>
      <c r="AJ258" s="91">
        <f t="shared" si="160"/>
        <v>0.31783934004787284</v>
      </c>
      <c r="AK258" s="91">
        <f t="shared" si="160"/>
        <v>0.29870149163355236</v>
      </c>
      <c r="AL258" s="91">
        <f t="shared" si="160"/>
        <v>0.3081983022028385</v>
      </c>
      <c r="AM258" s="91">
        <f t="shared" si="160"/>
        <v>0.32008713498906494</v>
      </c>
      <c r="AN258" s="91">
        <f t="shared" si="160"/>
        <v>0.30082886876489678</v>
      </c>
      <c r="AO258" s="91">
        <f t="shared" si="159"/>
        <v>0.33700027197450583</v>
      </c>
      <c r="AP258" s="91">
        <f t="shared" si="159"/>
        <v>0.32747303795984822</v>
      </c>
      <c r="AQ258" s="91">
        <f t="shared" si="159"/>
        <v>0.2652662078284152</v>
      </c>
      <c r="AR258" s="91">
        <f t="shared" si="159"/>
        <v>0.23490043822999582</v>
      </c>
      <c r="AS258" s="91">
        <f t="shared" si="159"/>
        <v>0.25577638639627387</v>
      </c>
      <c r="AT258" s="91">
        <f t="shared" si="161"/>
        <v>0.27963637324381746</v>
      </c>
      <c r="AU258" s="42">
        <f t="shared" si="136"/>
        <v>-3.8202966804055383E-2</v>
      </c>
      <c r="AV258" s="91">
        <f t="shared" si="172"/>
        <v>6.7588193868680948</v>
      </c>
      <c r="AW258" s="91">
        <f t="shared" si="162"/>
        <v>6.2877507711978904</v>
      </c>
      <c r="AX258" s="91">
        <f t="shared" si="163"/>
        <v>6.2024244284488006</v>
      </c>
      <c r="AY258" s="91">
        <f t="shared" si="164"/>
        <v>6.3315198378282673</v>
      </c>
      <c r="AZ258" s="91">
        <f t="shared" si="165"/>
        <v>5.3692795441953995</v>
      </c>
      <c r="BA258" s="91">
        <f t="shared" si="166"/>
        <v>5.8474051373798046</v>
      </c>
      <c r="BB258" s="91">
        <f t="shared" si="167"/>
        <v>5.0031488448842145</v>
      </c>
      <c r="BC258" s="91">
        <f t="shared" si="168"/>
        <v>4.6133058158870748</v>
      </c>
      <c r="BD258" s="91">
        <f t="shared" si="169"/>
        <v>4.7190971576320688</v>
      </c>
      <c r="BE258" s="91">
        <f t="shared" si="170"/>
        <v>5.1864469362549928</v>
      </c>
      <c r="BF258" s="91">
        <f t="shared" si="171"/>
        <v>5.5915929067390895</v>
      </c>
      <c r="BG258" s="91">
        <f t="shared" si="137"/>
        <v>-1.1672264801290053</v>
      </c>
    </row>
    <row r="259" spans="1:59" x14ac:dyDescent="0.2">
      <c r="A259" s="88" t="s">
        <v>337</v>
      </c>
      <c r="B259" s="85">
        <v>1881706</v>
      </c>
      <c r="C259" s="85">
        <v>1599295</v>
      </c>
      <c r="D259" s="85">
        <v>1340630</v>
      </c>
      <c r="E259" s="85">
        <v>1362074</v>
      </c>
      <c r="F259" s="85">
        <v>1157107</v>
      </c>
      <c r="G259" s="85">
        <v>858340</v>
      </c>
      <c r="H259" s="85">
        <v>533247</v>
      </c>
      <c r="I259" s="85">
        <v>495766</v>
      </c>
      <c r="J259" s="85">
        <v>536225</v>
      </c>
      <c r="K259" s="85">
        <v>526632</v>
      </c>
      <c r="L259" s="43">
        <v>653897.00899999996</v>
      </c>
      <c r="M259" s="91">
        <f t="shared" si="149"/>
        <v>0.25962766779254459</v>
      </c>
      <c r="N259" s="91">
        <f t="shared" si="150"/>
        <v>0.19626270029991633</v>
      </c>
      <c r="O259" s="91">
        <f t="shared" si="151"/>
        <v>0.14878005311599823</v>
      </c>
      <c r="P259" s="91">
        <f t="shared" si="152"/>
        <v>0.1327599562347539</v>
      </c>
      <c r="Q259" s="91">
        <f t="shared" si="153"/>
        <v>0.10077584810271197</v>
      </c>
      <c r="R259" s="91">
        <f t="shared" si="154"/>
        <v>6.6670188016245052E-2</v>
      </c>
      <c r="S259" s="91">
        <f t="shared" si="155"/>
        <v>5.0494820635436595E-2</v>
      </c>
      <c r="T259" s="91">
        <f t="shared" si="156"/>
        <v>3.8777326763462419E-2</v>
      </c>
      <c r="U259" s="91">
        <f t="shared" si="157"/>
        <v>3.6224315355153663E-2</v>
      </c>
      <c r="V259" s="91">
        <f t="shared" si="158"/>
        <v>3.407058963575603E-2</v>
      </c>
      <c r="W259" s="91">
        <f t="shared" si="158"/>
        <v>4.1415993904066924E-2</v>
      </c>
      <c r="X259" s="42">
        <f t="shared" si="135"/>
        <v>-0.21821167388847768</v>
      </c>
      <c r="Y259" s="85">
        <v>11467</v>
      </c>
      <c r="Z259" s="85">
        <v>11493</v>
      </c>
      <c r="AA259" s="85">
        <v>19240</v>
      </c>
      <c r="AB259" s="85">
        <v>18924</v>
      </c>
      <c r="AC259" s="85">
        <v>24849</v>
      </c>
      <c r="AD259" s="85">
        <v>25321</v>
      </c>
      <c r="AE259" s="85">
        <v>33808</v>
      </c>
      <c r="AF259" s="85">
        <v>30220</v>
      </c>
      <c r="AG259" s="85">
        <v>39430</v>
      </c>
      <c r="AH259" s="85">
        <v>43819</v>
      </c>
      <c r="AI259" s="45">
        <v>35485.684999999998</v>
      </c>
      <c r="AJ259" s="91">
        <f t="shared" si="160"/>
        <v>1.1771675324773049E-2</v>
      </c>
      <c r="AK259" s="91">
        <f t="shared" si="160"/>
        <v>1.0379180554077378E-2</v>
      </c>
      <c r="AL259" s="91">
        <f t="shared" si="160"/>
        <v>1.6000322002322209E-2</v>
      </c>
      <c r="AM259" s="91">
        <f t="shared" si="160"/>
        <v>1.4151778028748407E-2</v>
      </c>
      <c r="AN259" s="91">
        <f t="shared" si="160"/>
        <v>1.8282328012157376E-2</v>
      </c>
      <c r="AO259" s="91">
        <f t="shared" si="159"/>
        <v>1.6744472042782472E-2</v>
      </c>
      <c r="AP259" s="91">
        <f t="shared" si="159"/>
        <v>2.6229683613441183E-2</v>
      </c>
      <c r="AQ259" s="91">
        <f t="shared" si="159"/>
        <v>1.8464586420209528E-2</v>
      </c>
      <c r="AR259" s="91">
        <f t="shared" si="159"/>
        <v>1.9907244659824821E-2</v>
      </c>
      <c r="AS259" s="91">
        <f t="shared" si="159"/>
        <v>2.0293038534238257E-2</v>
      </c>
      <c r="AT259" s="91">
        <f t="shared" si="161"/>
        <v>1.5691012923599021E-2</v>
      </c>
      <c r="AU259" s="42">
        <f t="shared" si="136"/>
        <v>3.9193375988259716E-3</v>
      </c>
      <c r="AV259" s="91">
        <f t="shared" si="172"/>
        <v>0.60939381603714926</v>
      </c>
      <c r="AW259" s="91">
        <f t="shared" si="162"/>
        <v>0.71862914596744187</v>
      </c>
      <c r="AX259" s="91">
        <f t="shared" si="163"/>
        <v>1.4351461626250344</v>
      </c>
      <c r="AY259" s="91">
        <f t="shared" si="164"/>
        <v>1.3893518266995772</v>
      </c>
      <c r="AZ259" s="91">
        <f t="shared" si="165"/>
        <v>2.1475109907726773</v>
      </c>
      <c r="BA259" s="91">
        <f t="shared" si="166"/>
        <v>2.9499965048815158</v>
      </c>
      <c r="BB259" s="91">
        <f t="shared" si="167"/>
        <v>6.3400262917559775</v>
      </c>
      <c r="BC259" s="91">
        <f t="shared" si="168"/>
        <v>6.0956176906040351</v>
      </c>
      <c r="BD259" s="91">
        <f t="shared" si="169"/>
        <v>7.3532565620774859</v>
      </c>
      <c r="BE259" s="91">
        <f t="shared" si="170"/>
        <v>8.3206109769250638</v>
      </c>
      <c r="BF259" s="91">
        <f t="shared" si="171"/>
        <v>5.4268003235353541</v>
      </c>
      <c r="BG259" s="91">
        <f t="shared" si="137"/>
        <v>4.8174065074982053</v>
      </c>
    </row>
    <row r="260" spans="1:59" x14ac:dyDescent="0.2">
      <c r="A260" s="88" t="s">
        <v>338</v>
      </c>
      <c r="B260" s="85">
        <v>4695044</v>
      </c>
      <c r="C260" s="85">
        <v>5062591</v>
      </c>
      <c r="D260" s="85">
        <v>5623401</v>
      </c>
      <c r="E260" s="85">
        <v>5835270</v>
      </c>
      <c r="F260" s="85">
        <v>6182716</v>
      </c>
      <c r="G260" s="85">
        <v>6743648</v>
      </c>
      <c r="H260" s="85">
        <v>5942634</v>
      </c>
      <c r="I260" s="85">
        <v>6893323</v>
      </c>
      <c r="J260" s="85">
        <v>7161393</v>
      </c>
      <c r="K260" s="85">
        <v>7388758</v>
      </c>
      <c r="L260" s="43">
        <v>7561232.6059999997</v>
      </c>
      <c r="M260" s="91">
        <f t="shared" si="149"/>
        <v>0.64779690552263736</v>
      </c>
      <c r="N260" s="91">
        <f t="shared" si="150"/>
        <v>0.62127236074273573</v>
      </c>
      <c r="O260" s="91">
        <f t="shared" si="151"/>
        <v>0.62407218954712163</v>
      </c>
      <c r="P260" s="91">
        <f t="shared" si="152"/>
        <v>0.56875778395151244</v>
      </c>
      <c r="Q260" s="91">
        <f t="shared" si="153"/>
        <v>0.53847090068438519</v>
      </c>
      <c r="R260" s="91">
        <f t="shared" si="154"/>
        <v>0.52380208317843158</v>
      </c>
      <c r="S260" s="91">
        <f t="shared" si="155"/>
        <v>0.562726537480843</v>
      </c>
      <c r="T260" s="91">
        <f t="shared" si="156"/>
        <v>0.53917501090653863</v>
      </c>
      <c r="U260" s="91">
        <f t="shared" si="157"/>
        <v>0.48378303587894994</v>
      </c>
      <c r="V260" s="91">
        <f t="shared" si="158"/>
        <v>0.47801755635037263</v>
      </c>
      <c r="W260" s="91">
        <f t="shared" si="158"/>
        <v>0.4789071661242727</v>
      </c>
      <c r="X260" s="42">
        <f t="shared" si="135"/>
        <v>-0.16888973939836466</v>
      </c>
      <c r="Y260" s="85">
        <v>751883</v>
      </c>
      <c r="Z260" s="85">
        <v>840297</v>
      </c>
      <c r="AA260" s="85">
        <v>1018842</v>
      </c>
      <c r="AB260" s="85">
        <v>1042250</v>
      </c>
      <c r="AC260" s="85">
        <v>982938</v>
      </c>
      <c r="AD260" s="85">
        <v>989722</v>
      </c>
      <c r="AE260" s="85">
        <v>832487</v>
      </c>
      <c r="AF260" s="85">
        <v>986255</v>
      </c>
      <c r="AG260" s="85">
        <v>1076993</v>
      </c>
      <c r="AH260" s="85">
        <v>1202272</v>
      </c>
      <c r="AI260" s="45">
        <v>1260080.331</v>
      </c>
      <c r="AJ260" s="91">
        <f t="shared" si="160"/>
        <v>0.77186034343911525</v>
      </c>
      <c r="AK260" s="91">
        <f t="shared" si="160"/>
        <v>0.75886141843292076</v>
      </c>
      <c r="AL260" s="91">
        <f t="shared" si="160"/>
        <v>0.84728690589864675</v>
      </c>
      <c r="AM260" s="91">
        <f t="shared" si="160"/>
        <v>0.77941717662560905</v>
      </c>
      <c r="AN260" s="91">
        <f t="shared" si="160"/>
        <v>0.72318382758316013</v>
      </c>
      <c r="AO260" s="91">
        <f t="shared" si="159"/>
        <v>0.65449122701025852</v>
      </c>
      <c r="AP260" s="91">
        <f t="shared" si="159"/>
        <v>0.64587880449310264</v>
      </c>
      <c r="AQ260" s="91">
        <f t="shared" si="159"/>
        <v>0.60260723626286405</v>
      </c>
      <c r="AR260" s="91">
        <f t="shared" si="159"/>
        <v>0.54374748029213071</v>
      </c>
      <c r="AS260" s="91">
        <f t="shared" si="159"/>
        <v>0.55678477429050632</v>
      </c>
      <c r="AT260" s="91">
        <f t="shared" si="161"/>
        <v>0.55718064223626895</v>
      </c>
      <c r="AU260" s="42">
        <f t="shared" si="136"/>
        <v>-0.2146797012028463</v>
      </c>
      <c r="AV260" s="91">
        <f t="shared" si="172"/>
        <v>16.014397309162597</v>
      </c>
      <c r="AW260" s="91">
        <f t="shared" si="162"/>
        <v>16.598160902194152</v>
      </c>
      <c r="AX260" s="91">
        <f t="shared" si="163"/>
        <v>18.117896980848421</v>
      </c>
      <c r="AY260" s="91">
        <f t="shared" si="164"/>
        <v>17.86121293444862</v>
      </c>
      <c r="AZ260" s="91">
        <f t="shared" si="165"/>
        <v>15.898158673307977</v>
      </c>
      <c r="BA260" s="91">
        <f t="shared" si="166"/>
        <v>14.676359145673084</v>
      </c>
      <c r="BB260" s="91">
        <f t="shared" si="167"/>
        <v>14.008720712061351</v>
      </c>
      <c r="BC260" s="91">
        <f t="shared" si="168"/>
        <v>14.307395721918152</v>
      </c>
      <c r="BD260" s="91">
        <f t="shared" si="169"/>
        <v>15.038875816478722</v>
      </c>
      <c r="BE260" s="91">
        <f t="shared" si="170"/>
        <v>16.271638616395339</v>
      </c>
      <c r="BF260" s="91">
        <f t="shared" si="171"/>
        <v>16.665012130430949</v>
      </c>
      <c r="BG260" s="91">
        <f t="shared" si="137"/>
        <v>0.65061482126835202</v>
      </c>
    </row>
    <row r="261" spans="1:59" x14ac:dyDescent="0.2">
      <c r="A261" s="88" t="s">
        <v>339</v>
      </c>
      <c r="B261" s="85">
        <v>2415749</v>
      </c>
      <c r="C261" s="85">
        <v>2723936</v>
      </c>
      <c r="D261" s="85">
        <v>2885663</v>
      </c>
      <c r="E261" s="85">
        <v>3209952</v>
      </c>
      <c r="F261" s="85">
        <v>3591487</v>
      </c>
      <c r="G261" s="85">
        <v>4045732</v>
      </c>
      <c r="H261" s="85">
        <v>3221439</v>
      </c>
      <c r="I261" s="85">
        <v>3756686</v>
      </c>
      <c r="J261" s="85">
        <v>4122897</v>
      </c>
      <c r="K261" s="85">
        <v>4667135</v>
      </c>
      <c r="L261" s="43">
        <v>4897843.68</v>
      </c>
      <c r="M261" s="91">
        <f t="shared" si="149"/>
        <v>0.33331204706908085</v>
      </c>
      <c r="N261" s="91">
        <f t="shared" si="150"/>
        <v>0.3342766874179891</v>
      </c>
      <c r="O261" s="91">
        <f t="shared" si="151"/>
        <v>0.32024428396714294</v>
      </c>
      <c r="P261" s="91">
        <f t="shared" si="152"/>
        <v>0.3128707302508239</v>
      </c>
      <c r="Q261" s="91">
        <f t="shared" si="153"/>
        <v>0.31279315428466398</v>
      </c>
      <c r="R261" s="91">
        <f t="shared" si="154"/>
        <v>0.31424576869694892</v>
      </c>
      <c r="S261" s="91">
        <f t="shared" si="155"/>
        <v>0.30504810058565773</v>
      </c>
      <c r="T261" s="91">
        <f t="shared" si="156"/>
        <v>0.29383669023233655</v>
      </c>
      <c r="U261" s="91">
        <f t="shared" si="157"/>
        <v>0.27851950413504956</v>
      </c>
      <c r="V261" s="91">
        <f t="shared" si="158"/>
        <v>0.30194147214691514</v>
      </c>
      <c r="W261" s="91">
        <f t="shared" si="158"/>
        <v>0.31021561683569759</v>
      </c>
      <c r="X261" s="42">
        <f t="shared" ref="X261:X288" si="173">W261-M261</f>
        <v>-2.3096430233383258E-2</v>
      </c>
      <c r="Y261" s="85">
        <v>515796</v>
      </c>
      <c r="Z261" s="85">
        <v>548051</v>
      </c>
      <c r="AA261" s="85">
        <v>409036</v>
      </c>
      <c r="AB261" s="85">
        <v>391164</v>
      </c>
      <c r="AC261" s="85">
        <v>359084</v>
      </c>
      <c r="AD261" s="85">
        <v>422324</v>
      </c>
      <c r="AE261" s="85">
        <v>330140</v>
      </c>
      <c r="AF261" s="85">
        <v>424869</v>
      </c>
      <c r="AG261" s="85">
        <v>477677</v>
      </c>
      <c r="AH261" s="85">
        <v>607665</v>
      </c>
      <c r="AI261" s="45">
        <v>715628.93299999996</v>
      </c>
      <c r="AJ261" s="91">
        <f t="shared" si="160"/>
        <v>0.52950057083950819</v>
      </c>
      <c r="AK261" s="91">
        <f t="shared" si="160"/>
        <v>0.4949378127419003</v>
      </c>
      <c r="AL261" s="91">
        <f t="shared" si="160"/>
        <v>0.34016152341693695</v>
      </c>
      <c r="AM261" s="91">
        <f t="shared" si="160"/>
        <v>0.29252093113703981</v>
      </c>
      <c r="AN261" s="91">
        <f t="shared" si="160"/>
        <v>0.26419137478037424</v>
      </c>
      <c r="AO261" s="91">
        <f t="shared" si="159"/>
        <v>0.27927776987465208</v>
      </c>
      <c r="AP261" s="91">
        <f t="shared" si="159"/>
        <v>0.2561366465967071</v>
      </c>
      <c r="AQ261" s="91">
        <f t="shared" si="159"/>
        <v>0.25959729873487769</v>
      </c>
      <c r="AR261" s="91">
        <f t="shared" si="159"/>
        <v>0.24116745897466754</v>
      </c>
      <c r="AS261" s="91">
        <f t="shared" si="159"/>
        <v>0.28141603553042949</v>
      </c>
      <c r="AT261" s="91">
        <f t="shared" si="161"/>
        <v>0.31643584832036864</v>
      </c>
      <c r="AU261" s="42">
        <f t="shared" ref="AU261:AU287" si="174">AT261-AJ261</f>
        <v>-0.21306472251913955</v>
      </c>
      <c r="AV261" s="91">
        <f t="shared" si="172"/>
        <v>21.351390396932793</v>
      </c>
      <c r="AW261" s="91">
        <f t="shared" si="162"/>
        <v>20.119819261539185</v>
      </c>
      <c r="AX261" s="91">
        <f t="shared" si="163"/>
        <v>14.174766769369812</v>
      </c>
      <c r="AY261" s="91">
        <f t="shared" si="164"/>
        <v>12.185976612734397</v>
      </c>
      <c r="AZ261" s="91">
        <f t="shared" si="165"/>
        <v>9.9981985177727211</v>
      </c>
      <c r="BA261" s="91">
        <f t="shared" si="166"/>
        <v>10.43875372862068</v>
      </c>
      <c r="BB261" s="91">
        <f t="shared" si="167"/>
        <v>10.248215160988613</v>
      </c>
      <c r="BC261" s="91">
        <f t="shared" si="168"/>
        <v>11.309675602379331</v>
      </c>
      <c r="BD261" s="91">
        <f t="shared" si="169"/>
        <v>11.585955215471063</v>
      </c>
      <c r="BE261" s="91">
        <f t="shared" si="170"/>
        <v>13.020086198492223</v>
      </c>
      <c r="BF261" s="91">
        <f t="shared" si="171"/>
        <v>14.611101941089307</v>
      </c>
      <c r="BG261" s="91">
        <f t="shared" ref="BG261:BG289" si="175">BF261-AV261</f>
        <v>-6.7402884558434852</v>
      </c>
    </row>
    <row r="262" spans="1:59" x14ac:dyDescent="0.2">
      <c r="A262" s="88" t="s">
        <v>340</v>
      </c>
      <c r="B262" s="85">
        <v>348977</v>
      </c>
      <c r="C262" s="85">
        <v>393530</v>
      </c>
      <c r="D262" s="85">
        <v>405241</v>
      </c>
      <c r="E262" s="85">
        <v>433268</v>
      </c>
      <c r="F262" s="85">
        <v>493571</v>
      </c>
      <c r="G262" s="85">
        <v>521438</v>
      </c>
      <c r="H262" s="85">
        <v>395705</v>
      </c>
      <c r="I262" s="85">
        <v>464936</v>
      </c>
      <c r="J262" s="85">
        <v>497732</v>
      </c>
      <c r="K262" s="85">
        <v>558351</v>
      </c>
      <c r="L262" s="43">
        <v>569602.46</v>
      </c>
      <c r="M262" s="91">
        <f t="shared" si="149"/>
        <v>4.8149968498393932E-2</v>
      </c>
      <c r="N262" s="91">
        <f t="shared" si="150"/>
        <v>4.8293317023454747E-2</v>
      </c>
      <c r="O262" s="91">
        <f t="shared" si="151"/>
        <v>4.4972719918829396E-2</v>
      </c>
      <c r="P262" s="91">
        <f t="shared" si="152"/>
        <v>4.2230187726892479E-2</v>
      </c>
      <c r="Q262" s="91">
        <f t="shared" si="153"/>
        <v>4.2986548455677516E-2</v>
      </c>
      <c r="R262" s="91">
        <f t="shared" si="154"/>
        <v>4.0501863479291175E-2</v>
      </c>
      <c r="S262" s="91">
        <f t="shared" si="155"/>
        <v>3.7470539917796884E-2</v>
      </c>
      <c r="T262" s="91">
        <f t="shared" si="156"/>
        <v>3.6365896806350502E-2</v>
      </c>
      <c r="U262" s="91">
        <f t="shared" si="157"/>
        <v>3.3623946907270906E-2</v>
      </c>
      <c r="V262" s="91">
        <f t="shared" si="158"/>
        <v>3.6122658314941013E-2</v>
      </c>
      <c r="W262" s="91">
        <f t="shared" si="158"/>
        <v>3.6077014707833789E-2</v>
      </c>
      <c r="X262" s="42">
        <f t="shared" si="173"/>
        <v>-1.2072953790560143E-2</v>
      </c>
      <c r="Y262" s="85">
        <v>23498</v>
      </c>
      <c r="Z262" s="85">
        <v>38119</v>
      </c>
      <c r="AA262" s="85">
        <v>47885</v>
      </c>
      <c r="AB262" s="85">
        <v>44930</v>
      </c>
      <c r="AC262" s="85">
        <v>28261</v>
      </c>
      <c r="AD262" s="85">
        <v>30333</v>
      </c>
      <c r="AE262" s="85">
        <v>21712</v>
      </c>
      <c r="AF262" s="85">
        <v>31996</v>
      </c>
      <c r="AG262" s="85">
        <v>34754</v>
      </c>
      <c r="AH262" s="85">
        <v>45263</v>
      </c>
      <c r="AI262" s="45">
        <v>43776.917000000001</v>
      </c>
      <c r="AJ262" s="91">
        <f t="shared" si="160"/>
        <v>2.4122335988621006E-2</v>
      </c>
      <c r="AK262" s="91">
        <f t="shared" si="160"/>
        <v>3.4424778868952892E-2</v>
      </c>
      <c r="AL262" s="91">
        <f t="shared" si="160"/>
        <v>3.9822007228752544E-2</v>
      </c>
      <c r="AM262" s="91">
        <f t="shared" si="160"/>
        <v>3.3599629403491114E-2</v>
      </c>
      <c r="AN262" s="91">
        <f t="shared" si="160"/>
        <v>2.0792662559925131E-2</v>
      </c>
      <c r="AO262" s="91">
        <f t="shared" si="159"/>
        <v>2.0058847220635865E-2</v>
      </c>
      <c r="AP262" s="91">
        <f t="shared" si="159"/>
        <v>1.6845092599829477E-2</v>
      </c>
      <c r="AQ262" s="91">
        <f t="shared" si="159"/>
        <v>1.954973220056334E-2</v>
      </c>
      <c r="AR262" s="91">
        <f t="shared" si="159"/>
        <v>1.7546446383655892E-2</v>
      </c>
      <c r="AS262" s="91">
        <f t="shared" si="159"/>
        <v>2.0961770080906144E-2</v>
      </c>
      <c r="AT262" s="91">
        <f t="shared" si="161"/>
        <v>1.9357218844791125E-2</v>
      </c>
      <c r="AU262" s="42">
        <f t="shared" si="174"/>
        <v>-4.7651171438298813E-3</v>
      </c>
      <c r="AV262" s="91">
        <f t="shared" si="172"/>
        <v>6.7333950374953071</v>
      </c>
      <c r="AW262" s="91">
        <f t="shared" si="162"/>
        <v>9.6864279724544513</v>
      </c>
      <c r="AX262" s="91">
        <f t="shared" si="163"/>
        <v>11.816425287668325</v>
      </c>
      <c r="AY262" s="91">
        <f t="shared" si="164"/>
        <v>10.370025019156733</v>
      </c>
      <c r="AZ262" s="91">
        <f t="shared" si="165"/>
        <v>5.7258226273423682</v>
      </c>
      <c r="BA262" s="91">
        <f t="shared" si="166"/>
        <v>5.8171824838235802</v>
      </c>
      <c r="BB262" s="91">
        <f t="shared" si="167"/>
        <v>5.4869157579509986</v>
      </c>
      <c r="BC262" s="91">
        <f t="shared" si="168"/>
        <v>6.8818073885437991</v>
      </c>
      <c r="BD262" s="91">
        <f t="shared" si="169"/>
        <v>6.982472495238401</v>
      </c>
      <c r="BE262" s="91">
        <f t="shared" si="170"/>
        <v>8.1065494644050062</v>
      </c>
      <c r="BF262" s="91">
        <f t="shared" si="171"/>
        <v>7.6855210562117318</v>
      </c>
      <c r="BG262" s="91">
        <f t="shared" si="175"/>
        <v>0.95212601871642466</v>
      </c>
    </row>
    <row r="263" spans="1:59" x14ac:dyDescent="0.2">
      <c r="A263" s="88" t="s">
        <v>341</v>
      </c>
      <c r="B263" s="85">
        <v>687921</v>
      </c>
      <c r="C263" s="85">
        <v>733034</v>
      </c>
      <c r="D263" s="85">
        <v>771945</v>
      </c>
      <c r="E263" s="85">
        <v>871885</v>
      </c>
      <c r="F263" s="85">
        <v>1003808</v>
      </c>
      <c r="G263" s="85">
        <v>1029246</v>
      </c>
      <c r="H263" s="85">
        <v>840518</v>
      </c>
      <c r="I263" s="85">
        <v>910439</v>
      </c>
      <c r="J263" s="85">
        <v>1003194</v>
      </c>
      <c r="K263" s="85">
        <v>1055506</v>
      </c>
      <c r="L263" s="43">
        <v>1087677.463</v>
      </c>
      <c r="M263" s="91">
        <f t="shared" si="149"/>
        <v>9.4915637647706427E-2</v>
      </c>
      <c r="N263" s="91">
        <f t="shared" si="150"/>
        <v>8.9956657309407495E-2</v>
      </c>
      <c r="O263" s="91">
        <f t="shared" si="151"/>
        <v>8.5668691661852467E-2</v>
      </c>
      <c r="P263" s="91">
        <f t="shared" si="152"/>
        <v>8.4981736999412957E-2</v>
      </c>
      <c r="Q263" s="91">
        <f t="shared" si="153"/>
        <v>8.7424587814512483E-2</v>
      </c>
      <c r="R263" s="91">
        <f t="shared" si="154"/>
        <v>7.9945038487042611E-2</v>
      </c>
      <c r="S263" s="91">
        <f t="shared" si="155"/>
        <v>7.9591269432094117E-2</v>
      </c>
      <c r="T263" s="91">
        <f t="shared" si="156"/>
        <v>7.1211802748070582E-2</v>
      </c>
      <c r="U263" s="91">
        <f t="shared" si="157"/>
        <v>6.7770088709772996E-2</v>
      </c>
      <c r="V263" s="91">
        <f t="shared" si="158"/>
        <v>6.8286226025152871E-2</v>
      </c>
      <c r="W263" s="91">
        <f t="shared" si="158"/>
        <v>6.8890425490842067E-2</v>
      </c>
      <c r="X263" s="42">
        <f t="shared" si="173"/>
        <v>-2.6025212156864361E-2</v>
      </c>
      <c r="Y263" s="85">
        <v>87077</v>
      </c>
      <c r="Z263" s="85">
        <v>79217</v>
      </c>
      <c r="AA263" s="85">
        <v>77183</v>
      </c>
      <c r="AB263" s="85">
        <v>77883</v>
      </c>
      <c r="AC263" s="85">
        <v>70416</v>
      </c>
      <c r="AD263" s="85">
        <v>91735</v>
      </c>
      <c r="AE263" s="85">
        <v>60383</v>
      </c>
      <c r="AF263" s="85">
        <v>70881</v>
      </c>
      <c r="AG263" s="85">
        <v>81383</v>
      </c>
      <c r="AH263" s="85">
        <v>89422</v>
      </c>
      <c r="AI263" s="45">
        <v>94809.759000000005</v>
      </c>
      <c r="AJ263" s="91">
        <f t="shared" si="160"/>
        <v>8.9390614132315582E-2</v>
      </c>
      <c r="AK263" s="91">
        <f t="shared" si="160"/>
        <v>7.1539854341977516E-2</v>
      </c>
      <c r="AL263" s="91">
        <f t="shared" si="160"/>
        <v>6.4186738726883311E-2</v>
      </c>
      <c r="AM263" s="91">
        <f t="shared" si="160"/>
        <v>5.8242598193458686E-2</v>
      </c>
      <c r="AN263" s="91">
        <f t="shared" si="160"/>
        <v>5.1807654605983092E-2</v>
      </c>
      <c r="AO263" s="91">
        <f t="shared" si="159"/>
        <v>6.066324958906244E-2</v>
      </c>
      <c r="AP263" s="91">
        <f t="shared" si="159"/>
        <v>4.6847698344487078E-2</v>
      </c>
      <c r="AQ263" s="91">
        <f t="shared" si="159"/>
        <v>4.330868133854638E-2</v>
      </c>
      <c r="AR263" s="91">
        <f t="shared" si="159"/>
        <v>4.1088290442569703E-2</v>
      </c>
      <c r="AS263" s="91">
        <f t="shared" si="159"/>
        <v>4.1412266181534346E-2</v>
      </c>
      <c r="AT263" s="91">
        <f t="shared" si="161"/>
        <v>4.1922852940624054E-2</v>
      </c>
      <c r="AU263" s="42">
        <f t="shared" si="174"/>
        <v>-4.7467761191691528E-2</v>
      </c>
      <c r="AV263" s="91">
        <f t="shared" si="172"/>
        <v>12.657994159213048</v>
      </c>
      <c r="AW263" s="91">
        <f t="shared" si="162"/>
        <v>10.806729292229281</v>
      </c>
      <c r="AX263" s="91">
        <f t="shared" si="163"/>
        <v>9.9985102565597277</v>
      </c>
      <c r="AY263" s="91">
        <f t="shared" si="164"/>
        <v>8.9327147502250881</v>
      </c>
      <c r="AZ263" s="91">
        <f t="shared" si="165"/>
        <v>7.0148873091268449</v>
      </c>
      <c r="BA263" s="91">
        <f t="shared" si="166"/>
        <v>8.9128352211230357</v>
      </c>
      <c r="BB263" s="91">
        <f t="shared" si="167"/>
        <v>7.184022233908137</v>
      </c>
      <c r="BC263" s="91">
        <f t="shared" si="168"/>
        <v>7.7853650821197249</v>
      </c>
      <c r="BD263" s="91">
        <f t="shared" si="169"/>
        <v>8.112389029439969</v>
      </c>
      <c r="BE263" s="91">
        <f t="shared" si="170"/>
        <v>8.4719556307590853</v>
      </c>
      <c r="BF263" s="91">
        <f t="shared" si="171"/>
        <v>8.7167163267774725</v>
      </c>
      <c r="BG263" s="91">
        <f t="shared" si="175"/>
        <v>-3.9412778324355759</v>
      </c>
    </row>
    <row r="264" spans="1:59" x14ac:dyDescent="0.2">
      <c r="A264" s="88" t="s">
        <v>342</v>
      </c>
      <c r="B264" s="85">
        <v>4830195</v>
      </c>
      <c r="C264" s="85">
        <v>5224404</v>
      </c>
      <c r="D264" s="85">
        <v>6050859</v>
      </c>
      <c r="E264" s="85">
        <v>6636064</v>
      </c>
      <c r="F264" s="85">
        <v>6940036</v>
      </c>
      <c r="G264" s="85">
        <v>7376021</v>
      </c>
      <c r="H264" s="85">
        <v>5919684</v>
      </c>
      <c r="I264" s="85">
        <v>6612368</v>
      </c>
      <c r="J264" s="85">
        <v>6883714</v>
      </c>
      <c r="K264" s="85">
        <v>7254230</v>
      </c>
      <c r="L264" s="43">
        <v>7520210.7970000003</v>
      </c>
      <c r="M264" s="91">
        <f t="shared" si="149"/>
        <v>0.66644431321003927</v>
      </c>
      <c r="N264" s="91">
        <f t="shared" si="150"/>
        <v>0.64112977061623033</v>
      </c>
      <c r="O264" s="91">
        <f t="shared" si="151"/>
        <v>0.67151050134445445</v>
      </c>
      <c r="P264" s="91">
        <f t="shared" si="152"/>
        <v>0.64681035407109</v>
      </c>
      <c r="Q264" s="91">
        <f t="shared" si="153"/>
        <v>0.6044281244200862</v>
      </c>
      <c r="R264" s="91">
        <f t="shared" si="154"/>
        <v>0.57292064552714761</v>
      </c>
      <c r="S264" s="91">
        <f t="shared" si="155"/>
        <v>0.56055333044248501</v>
      </c>
      <c r="T264" s="91">
        <f t="shared" si="156"/>
        <v>0.51719955506481374</v>
      </c>
      <c r="U264" s="91">
        <f t="shared" si="157"/>
        <v>0.46502461979707443</v>
      </c>
      <c r="V264" s="91">
        <f t="shared" si="158"/>
        <v>0.46931423356991309</v>
      </c>
      <c r="W264" s="91">
        <f t="shared" si="158"/>
        <v>0.47630896033942599</v>
      </c>
      <c r="X264" s="42">
        <f t="shared" si="173"/>
        <v>-0.19013535287061328</v>
      </c>
      <c r="Y264" s="85">
        <v>590176</v>
      </c>
      <c r="Z264" s="85">
        <v>738544</v>
      </c>
      <c r="AA264" s="85">
        <v>1078840</v>
      </c>
      <c r="AB264" s="85">
        <v>1208135</v>
      </c>
      <c r="AC264" s="85">
        <v>1147566</v>
      </c>
      <c r="AD264" s="85">
        <v>1177782</v>
      </c>
      <c r="AE264" s="85">
        <v>824606</v>
      </c>
      <c r="AF264" s="85">
        <v>958488</v>
      </c>
      <c r="AG264" s="85">
        <v>1104603</v>
      </c>
      <c r="AH264" s="85">
        <v>1274920</v>
      </c>
      <c r="AI264" s="45">
        <v>1269236.3489999999</v>
      </c>
      <c r="AJ264" s="91">
        <f t="shared" si="160"/>
        <v>0.6058568288543873</v>
      </c>
      <c r="AK264" s="91">
        <f t="shared" si="160"/>
        <v>0.66696959219790497</v>
      </c>
      <c r="AL264" s="91">
        <f t="shared" si="160"/>
        <v>0.8971822967248072</v>
      </c>
      <c r="AM264" s="91">
        <f t="shared" si="160"/>
        <v>0.90346958088997864</v>
      </c>
      <c r="AN264" s="91">
        <f t="shared" si="160"/>
        <v>0.84430673377598253</v>
      </c>
      <c r="AO264" s="91">
        <f t="shared" si="159"/>
        <v>0.77885303785365612</v>
      </c>
      <c r="AP264" s="91">
        <f t="shared" si="159"/>
        <v>0.63976438966354954</v>
      </c>
      <c r="AQ264" s="91">
        <f t="shared" si="159"/>
        <v>0.58564144635121751</v>
      </c>
      <c r="AR264" s="91">
        <f t="shared" si="159"/>
        <v>0.55768709543435147</v>
      </c>
      <c r="AS264" s="91">
        <f t="shared" si="159"/>
        <v>0.59042882512314376</v>
      </c>
      <c r="AT264" s="91">
        <f t="shared" si="161"/>
        <v>0.56122923807897851</v>
      </c>
      <c r="AU264" s="42">
        <f t="shared" si="174"/>
        <v>-4.4627590775408787E-2</v>
      </c>
      <c r="AV264" s="91">
        <f t="shared" si="172"/>
        <v>12.218471510984546</v>
      </c>
      <c r="AW264" s="91">
        <f t="shared" si="162"/>
        <v>14.13642589661902</v>
      </c>
      <c r="AX264" s="91">
        <f t="shared" si="163"/>
        <v>17.82953461648999</v>
      </c>
      <c r="AY264" s="91">
        <f t="shared" si="164"/>
        <v>18.205595967730272</v>
      </c>
      <c r="AZ264" s="91">
        <f t="shared" si="165"/>
        <v>16.535447366555449</v>
      </c>
      <c r="BA264" s="91">
        <f t="shared" si="166"/>
        <v>15.967714842460454</v>
      </c>
      <c r="BB264" s="91">
        <f t="shared" si="167"/>
        <v>13.929898960822909</v>
      </c>
      <c r="BC264" s="91">
        <f t="shared" si="168"/>
        <v>14.495381987209424</v>
      </c>
      <c r="BD264" s="91">
        <f t="shared" si="169"/>
        <v>16.046613790171989</v>
      </c>
      <c r="BE264" s="91">
        <f t="shared" si="170"/>
        <v>17.574849432675833</v>
      </c>
      <c r="BF264" s="91">
        <f t="shared" si="171"/>
        <v>16.877669832158563</v>
      </c>
      <c r="BG264" s="91">
        <f t="shared" si="175"/>
        <v>4.6591983211740171</v>
      </c>
    </row>
    <row r="265" spans="1:59" x14ac:dyDescent="0.2">
      <c r="A265" s="88" t="s">
        <v>343</v>
      </c>
      <c r="B265" s="85">
        <v>693005</v>
      </c>
      <c r="C265" s="85">
        <v>789475</v>
      </c>
      <c r="D265" s="85">
        <v>906070</v>
      </c>
      <c r="E265" s="85">
        <v>1008340</v>
      </c>
      <c r="F265" s="85">
        <v>1023943</v>
      </c>
      <c r="G265" s="85">
        <v>1090418</v>
      </c>
      <c r="H265" s="85">
        <v>849025</v>
      </c>
      <c r="I265" s="85">
        <v>995913</v>
      </c>
      <c r="J265" s="85">
        <v>1080049</v>
      </c>
      <c r="K265" s="85">
        <v>1104065</v>
      </c>
      <c r="L265" s="43">
        <v>1111023.4339999999</v>
      </c>
      <c r="M265" s="91">
        <f t="shared" si="149"/>
        <v>9.5617100609007133E-2</v>
      </c>
      <c r="N265" s="91">
        <f t="shared" si="150"/>
        <v>9.6882998645826085E-2</v>
      </c>
      <c r="O265" s="91">
        <f t="shared" si="151"/>
        <v>0.10055357759173861</v>
      </c>
      <c r="P265" s="91">
        <f t="shared" si="152"/>
        <v>9.8281865941022103E-2</v>
      </c>
      <c r="Q265" s="91">
        <f t="shared" si="153"/>
        <v>8.9178204119269175E-2</v>
      </c>
      <c r="R265" s="91">
        <f t="shared" si="154"/>
        <v>8.4696475844418181E-2</v>
      </c>
      <c r="S265" s="91">
        <f t="shared" si="155"/>
        <v>8.0396823779602236E-2</v>
      </c>
      <c r="T265" s="91">
        <f t="shared" si="156"/>
        <v>7.7897322182199163E-2</v>
      </c>
      <c r="U265" s="91">
        <f t="shared" si="157"/>
        <v>7.2961975989590866E-2</v>
      </c>
      <c r="V265" s="91">
        <f t="shared" si="158"/>
        <v>7.1427762737928918E-2</v>
      </c>
      <c r="W265" s="91">
        <f t="shared" si="158"/>
        <v>7.0369093506313166E-2</v>
      </c>
      <c r="X265" s="42">
        <f t="shared" si="173"/>
        <v>-2.5248007102693967E-2</v>
      </c>
      <c r="Y265" s="85">
        <v>101388</v>
      </c>
      <c r="Z265" s="85">
        <v>98091</v>
      </c>
      <c r="AA265" s="85">
        <v>99268</v>
      </c>
      <c r="AB265" s="85">
        <v>104428</v>
      </c>
      <c r="AC265" s="85">
        <v>86996</v>
      </c>
      <c r="AD265" s="85">
        <v>97285</v>
      </c>
      <c r="AE265" s="85">
        <v>58592</v>
      </c>
      <c r="AF265" s="85">
        <v>89219</v>
      </c>
      <c r="AG265" s="85">
        <v>96784</v>
      </c>
      <c r="AH265" s="85">
        <v>95877</v>
      </c>
      <c r="AI265" s="45">
        <v>124794.889</v>
      </c>
      <c r="AJ265" s="91">
        <f t="shared" si="160"/>
        <v>0.10408185382646637</v>
      </c>
      <c r="AK265" s="91">
        <f t="shared" si="160"/>
        <v>8.8584721111111459E-2</v>
      </c>
      <c r="AL265" s="91">
        <f t="shared" si="160"/>
        <v>8.2553012709278631E-2</v>
      </c>
      <c r="AM265" s="91">
        <f t="shared" si="160"/>
        <v>7.8093525469569783E-2</v>
      </c>
      <c r="AN265" s="91">
        <f t="shared" si="160"/>
        <v>6.400617359835982E-2</v>
      </c>
      <c r="AO265" s="91">
        <f t="shared" si="159"/>
        <v>6.4333397681058918E-2</v>
      </c>
      <c r="AP265" s="91">
        <f t="shared" si="159"/>
        <v>4.5458164407203794E-2</v>
      </c>
      <c r="AQ265" s="91">
        <f t="shared" si="159"/>
        <v>5.4513300325105034E-2</v>
      </c>
      <c r="AR265" s="91">
        <f t="shared" si="159"/>
        <v>4.886387946123473E-2</v>
      </c>
      <c r="AS265" s="91">
        <f t="shared" si="159"/>
        <v>4.4401644390496396E-2</v>
      </c>
      <c r="AT265" s="91">
        <f t="shared" si="161"/>
        <v>5.5181637781491474E-2</v>
      </c>
      <c r="AU265" s="42">
        <f t="shared" si="174"/>
        <v>-4.8900216044974895E-2</v>
      </c>
      <c r="AV265" s="91">
        <f t="shared" si="172"/>
        <v>14.630197473322703</v>
      </c>
      <c r="AW265" s="91">
        <f t="shared" si="162"/>
        <v>12.424839291934514</v>
      </c>
      <c r="AX265" s="91">
        <f t="shared" si="163"/>
        <v>10.955886410542231</v>
      </c>
      <c r="AY265" s="91">
        <f t="shared" si="164"/>
        <v>10.356427395521353</v>
      </c>
      <c r="AZ265" s="91">
        <f t="shared" si="165"/>
        <v>8.4961760566750293</v>
      </c>
      <c r="BA265" s="91">
        <f t="shared" si="166"/>
        <v>8.9218079672199107</v>
      </c>
      <c r="BB265" s="91">
        <f t="shared" si="167"/>
        <v>6.9010924295515448</v>
      </c>
      <c r="BC265" s="91">
        <f t="shared" si="168"/>
        <v>8.9585134444474566</v>
      </c>
      <c r="BD265" s="91">
        <f t="shared" si="169"/>
        <v>8.9610749141937074</v>
      </c>
      <c r="BE265" s="91">
        <f t="shared" si="170"/>
        <v>8.6839995833578634</v>
      </c>
      <c r="BF265" s="91">
        <f t="shared" si="171"/>
        <v>11.232426354024142</v>
      </c>
      <c r="BG265" s="91">
        <f t="shared" si="175"/>
        <v>-3.3977711192985609</v>
      </c>
    </row>
    <row r="266" spans="1:59" x14ac:dyDescent="0.2">
      <c r="A266" s="88" t="s">
        <v>344</v>
      </c>
      <c r="B266" s="85">
        <v>9389945</v>
      </c>
      <c r="C266" s="85">
        <v>10754075</v>
      </c>
      <c r="D266" s="85">
        <v>12428236</v>
      </c>
      <c r="E266" s="85">
        <v>14078144</v>
      </c>
      <c r="F266" s="85">
        <v>15458272</v>
      </c>
      <c r="G266" s="85">
        <v>17020468</v>
      </c>
      <c r="H266" s="85">
        <v>16629750</v>
      </c>
      <c r="I266" s="85">
        <v>19262770</v>
      </c>
      <c r="J266" s="85">
        <v>20476459</v>
      </c>
      <c r="K266" s="85">
        <v>21625828</v>
      </c>
      <c r="L266" s="43">
        <v>23593729.690000001</v>
      </c>
      <c r="M266" s="91">
        <f t="shared" si="149"/>
        <v>1.2955740806748055</v>
      </c>
      <c r="N266" s="91">
        <f t="shared" si="150"/>
        <v>1.3197213764363813</v>
      </c>
      <c r="O266" s="91">
        <f t="shared" si="151"/>
        <v>1.3792572240052525</v>
      </c>
      <c r="P266" s="91">
        <f t="shared" si="152"/>
        <v>1.3721822612475998</v>
      </c>
      <c r="Q266" s="91">
        <f t="shared" si="153"/>
        <v>1.3463063234449411</v>
      </c>
      <c r="R266" s="91">
        <f t="shared" si="154"/>
        <v>1.3220376560389617</v>
      </c>
      <c r="S266" s="91">
        <f t="shared" si="155"/>
        <v>1.5747228647552667</v>
      </c>
      <c r="T266" s="91">
        <f t="shared" si="156"/>
        <v>1.506675985564603</v>
      </c>
      <c r="U266" s="91">
        <f t="shared" si="157"/>
        <v>1.3832732680738018</v>
      </c>
      <c r="V266" s="91">
        <f t="shared" si="158"/>
        <v>1.3990883792125102</v>
      </c>
      <c r="W266" s="91">
        <f t="shared" si="158"/>
        <v>1.4943603527252758</v>
      </c>
      <c r="X266" s="42">
        <f t="shared" si="173"/>
        <v>0.19878627205047028</v>
      </c>
      <c r="Y266" s="85">
        <v>738498</v>
      </c>
      <c r="Z266" s="85">
        <v>979561</v>
      </c>
      <c r="AA266" s="85">
        <v>947380</v>
      </c>
      <c r="AB266" s="85">
        <v>1253010</v>
      </c>
      <c r="AC266" s="85">
        <v>1503522</v>
      </c>
      <c r="AD266" s="85">
        <v>1895374</v>
      </c>
      <c r="AE266" s="85">
        <v>1557920</v>
      </c>
      <c r="AF266" s="85">
        <v>2074654</v>
      </c>
      <c r="AG266" s="85">
        <v>2153963</v>
      </c>
      <c r="AH266" s="85">
        <v>2060372</v>
      </c>
      <c r="AI266" s="45">
        <v>2102042.9309999999</v>
      </c>
      <c r="AJ266" s="91">
        <f t="shared" si="160"/>
        <v>0.75811970733358747</v>
      </c>
      <c r="AK266" s="91">
        <f t="shared" si="160"/>
        <v>0.88462894655290969</v>
      </c>
      <c r="AL266" s="91">
        <f t="shared" si="160"/>
        <v>0.78785785127650798</v>
      </c>
      <c r="AM266" s="91">
        <f t="shared" si="160"/>
        <v>0.9370280800994526</v>
      </c>
      <c r="AN266" s="91">
        <f t="shared" si="160"/>
        <v>1.106196723308579</v>
      </c>
      <c r="AO266" s="91">
        <f t="shared" ref="AO266:AT287" si="176">AD266/AD$289*100</f>
        <v>1.2533879765260767</v>
      </c>
      <c r="AP266" s="91">
        <f t="shared" si="176"/>
        <v>1.208700564808693</v>
      </c>
      <c r="AQ266" s="91">
        <f t="shared" si="176"/>
        <v>1.267625019028239</v>
      </c>
      <c r="AR266" s="91">
        <f t="shared" si="176"/>
        <v>1.0874833484456063</v>
      </c>
      <c r="AS266" s="91">
        <f t="shared" si="176"/>
        <v>0.95417988522936514</v>
      </c>
      <c r="AT266" s="91">
        <f t="shared" si="176"/>
        <v>0.92947854314439671</v>
      </c>
      <c r="AU266" s="42">
        <f t="shared" si="174"/>
        <v>0.17135883581080924</v>
      </c>
      <c r="AV266" s="91">
        <f t="shared" si="172"/>
        <v>7.8647745008091103</v>
      </c>
      <c r="AW266" s="91">
        <f t="shared" si="162"/>
        <v>9.1087424999360707</v>
      </c>
      <c r="AX266" s="91">
        <f t="shared" si="163"/>
        <v>7.6228034292235849</v>
      </c>
      <c r="AY266" s="91">
        <f t="shared" si="164"/>
        <v>8.9003919834887331</v>
      </c>
      <c r="AZ266" s="91">
        <f t="shared" si="165"/>
        <v>9.7263264613276306</v>
      </c>
      <c r="BA266" s="91">
        <f t="shared" si="166"/>
        <v>11.135851258614041</v>
      </c>
      <c r="BB266" s="91">
        <f t="shared" si="167"/>
        <v>9.3682707196440127</v>
      </c>
      <c r="BC266" s="91">
        <f t="shared" si="168"/>
        <v>10.77027862555593</v>
      </c>
      <c r="BD266" s="91">
        <f t="shared" si="169"/>
        <v>10.519216237534039</v>
      </c>
      <c r="BE266" s="91">
        <f t="shared" si="170"/>
        <v>9.5273669983872988</v>
      </c>
      <c r="BF266" s="91">
        <f t="shared" si="171"/>
        <v>8.9093287013919316</v>
      </c>
      <c r="BG266" s="91">
        <f t="shared" si="175"/>
        <v>1.0445542005828212</v>
      </c>
    </row>
    <row r="267" spans="1:59" x14ac:dyDescent="0.2">
      <c r="A267" s="88" t="s">
        <v>222</v>
      </c>
      <c r="B267" s="85">
        <v>1368396</v>
      </c>
      <c r="C267" s="85">
        <v>1911421</v>
      </c>
      <c r="D267" s="85">
        <v>2480770</v>
      </c>
      <c r="E267" s="85">
        <v>2784741</v>
      </c>
      <c r="F267" s="85">
        <v>3149061</v>
      </c>
      <c r="G267" s="85">
        <v>3423537</v>
      </c>
      <c r="H267" s="85">
        <v>2050067</v>
      </c>
      <c r="I267" s="85">
        <v>2479285</v>
      </c>
      <c r="J267" s="85">
        <v>2533323</v>
      </c>
      <c r="K267" s="85">
        <v>2613292</v>
      </c>
      <c r="L267" s="43">
        <v>2447468.1889999998</v>
      </c>
      <c r="M267" s="91">
        <f t="shared" si="149"/>
        <v>0.18880391628482179</v>
      </c>
      <c r="N267" s="91">
        <f t="shared" si="150"/>
        <v>0.23456626005206441</v>
      </c>
      <c r="O267" s="91">
        <f t="shared" si="151"/>
        <v>0.27531018429288839</v>
      </c>
      <c r="P267" s="91">
        <f t="shared" si="152"/>
        <v>0.27142585005302561</v>
      </c>
      <c r="Q267" s="91">
        <f t="shared" si="153"/>
        <v>0.27426097413823808</v>
      </c>
      <c r="R267" s="91">
        <f t="shared" si="154"/>
        <v>0.26591776623549124</v>
      </c>
      <c r="S267" s="91">
        <f t="shared" si="155"/>
        <v>0.19412723457539863</v>
      </c>
      <c r="T267" s="91">
        <f t="shared" si="156"/>
        <v>0.19392222255005573</v>
      </c>
      <c r="U267" s="91">
        <f t="shared" si="157"/>
        <v>0.17113691313993928</v>
      </c>
      <c r="V267" s="91">
        <f t="shared" si="158"/>
        <v>0.16906758292394719</v>
      </c>
      <c r="W267" s="91">
        <f t="shared" si="158"/>
        <v>0.15501573825981779</v>
      </c>
      <c r="X267" s="42">
        <f t="shared" si="173"/>
        <v>-3.3788178025004001E-2</v>
      </c>
      <c r="Y267" s="85">
        <v>95444</v>
      </c>
      <c r="Z267" s="85">
        <v>128098</v>
      </c>
      <c r="AA267" s="85">
        <v>161806</v>
      </c>
      <c r="AB267" s="85">
        <v>165329</v>
      </c>
      <c r="AC267" s="85">
        <v>128657</v>
      </c>
      <c r="AD267" s="85">
        <v>129795</v>
      </c>
      <c r="AE267" s="85">
        <v>124090</v>
      </c>
      <c r="AF267" s="85">
        <v>125606</v>
      </c>
      <c r="AG267" s="85">
        <v>105260</v>
      </c>
      <c r="AH267" s="85">
        <v>122269</v>
      </c>
      <c r="AI267" s="45">
        <v>135191.17800000001</v>
      </c>
      <c r="AJ267" s="91">
        <f t="shared" ref="AJ267:AN287" si="177">Y267/Y$289*100</f>
        <v>9.7979923231676883E-2</v>
      </c>
      <c r="AK267" s="91">
        <f t="shared" si="177"/>
        <v>0.11568365706222951</v>
      </c>
      <c r="AL267" s="91">
        <f t="shared" si="177"/>
        <v>0.13456071215736731</v>
      </c>
      <c r="AM267" s="91">
        <f t="shared" si="177"/>
        <v>0.12363661539394129</v>
      </c>
      <c r="AN267" s="91">
        <f t="shared" si="177"/>
        <v>9.4657711580350579E-2</v>
      </c>
      <c r="AO267" s="91">
        <f t="shared" si="176"/>
        <v>8.5831868756879703E-2</v>
      </c>
      <c r="AP267" s="91">
        <f t="shared" si="176"/>
        <v>9.6274297195690861E-2</v>
      </c>
      <c r="AQ267" s="91">
        <f t="shared" si="176"/>
        <v>7.6745957706712054E-2</v>
      </c>
      <c r="AR267" s="91">
        <f t="shared" si="176"/>
        <v>5.3143204993486202E-2</v>
      </c>
      <c r="AS267" s="91">
        <f t="shared" si="176"/>
        <v>5.6624056426271191E-2</v>
      </c>
      <c r="AT267" s="91">
        <f t="shared" si="176"/>
        <v>5.9778655002843434E-2</v>
      </c>
      <c r="AU267" s="42">
        <f t="shared" si="174"/>
        <v>-3.8201268228833449E-2</v>
      </c>
      <c r="AV267" s="91">
        <f t="shared" si="172"/>
        <v>6.9748815401389646</v>
      </c>
      <c r="AW267" s="91">
        <f t="shared" si="162"/>
        <v>6.7017156345985525</v>
      </c>
      <c r="AX267" s="91">
        <f t="shared" si="163"/>
        <v>6.5224103806479441</v>
      </c>
      <c r="AY267" s="91">
        <f t="shared" si="164"/>
        <v>5.9369614624843026</v>
      </c>
      <c r="AZ267" s="91">
        <f t="shared" si="165"/>
        <v>4.0855670944449791</v>
      </c>
      <c r="BA267" s="91">
        <f t="shared" si="166"/>
        <v>3.7912544833019188</v>
      </c>
      <c r="BB267" s="91">
        <f t="shared" si="167"/>
        <v>6.0529729028368342</v>
      </c>
      <c r="BC267" s="91">
        <f t="shared" si="168"/>
        <v>5.0662186880491751</v>
      </c>
      <c r="BD267" s="91">
        <f t="shared" si="169"/>
        <v>4.1550169480954464</v>
      </c>
      <c r="BE267" s="91">
        <f t="shared" si="170"/>
        <v>4.6787347146817124</v>
      </c>
      <c r="BF267" s="91">
        <f t="shared" si="171"/>
        <v>5.5237154299945033</v>
      </c>
      <c r="BG267" s="91">
        <f t="shared" si="175"/>
        <v>-1.4511661101444613</v>
      </c>
    </row>
    <row r="268" spans="1:59" x14ac:dyDescent="0.2">
      <c r="A268" s="88" t="s">
        <v>345</v>
      </c>
      <c r="B268" s="85">
        <v>5692490</v>
      </c>
      <c r="C268" s="85">
        <v>6316574</v>
      </c>
      <c r="D268" s="85">
        <v>7564206</v>
      </c>
      <c r="E268" s="85">
        <v>9044514</v>
      </c>
      <c r="F268" s="85">
        <v>11288684</v>
      </c>
      <c r="G268" s="85">
        <v>11615803</v>
      </c>
      <c r="H268" s="85">
        <v>9839225</v>
      </c>
      <c r="I268" s="85">
        <v>10494228</v>
      </c>
      <c r="J268" s="85">
        <v>10512046</v>
      </c>
      <c r="K268" s="85">
        <v>10450587</v>
      </c>
      <c r="L268" s="43">
        <v>10276167.607999999</v>
      </c>
      <c r="M268" s="91">
        <f t="shared" si="149"/>
        <v>0.78541913701310528</v>
      </c>
      <c r="N268" s="91">
        <f t="shared" si="150"/>
        <v>0.77515897310017445</v>
      </c>
      <c r="O268" s="91">
        <f t="shared" si="151"/>
        <v>0.83945829234043146</v>
      </c>
      <c r="P268" s="91">
        <f t="shared" si="152"/>
        <v>0.8815595061682544</v>
      </c>
      <c r="Q268" s="91">
        <f t="shared" si="153"/>
        <v>0.98316465466332403</v>
      </c>
      <c r="R268" s="91">
        <f t="shared" si="154"/>
        <v>0.90223893791465304</v>
      </c>
      <c r="S268" s="91">
        <f t="shared" si="155"/>
        <v>0.93170688548965785</v>
      </c>
      <c r="T268" s="91">
        <f t="shared" si="156"/>
        <v>0.82082697943440386</v>
      </c>
      <c r="U268" s="91">
        <f t="shared" si="157"/>
        <v>0.71013412155696143</v>
      </c>
      <c r="V268" s="91">
        <f t="shared" si="158"/>
        <v>0.67610335325192294</v>
      </c>
      <c r="W268" s="91">
        <f t="shared" si="158"/>
        <v>0.65086349861266601</v>
      </c>
      <c r="X268" s="42">
        <f t="shared" si="173"/>
        <v>-0.13455563840043927</v>
      </c>
      <c r="Y268" s="85">
        <v>329275</v>
      </c>
      <c r="Z268" s="85">
        <v>353437</v>
      </c>
      <c r="AA268" s="85">
        <v>474267</v>
      </c>
      <c r="AB268" s="85">
        <v>817008</v>
      </c>
      <c r="AC268" s="85">
        <v>1638482</v>
      </c>
      <c r="AD268" s="85">
        <v>1741543</v>
      </c>
      <c r="AE268" s="85">
        <v>1245778</v>
      </c>
      <c r="AF268" s="85">
        <v>911960</v>
      </c>
      <c r="AG268" s="85">
        <v>848458</v>
      </c>
      <c r="AH268" s="85">
        <v>826113</v>
      </c>
      <c r="AI268" s="45">
        <v>769123.52599999995</v>
      </c>
      <c r="AJ268" s="91">
        <f t="shared" si="177"/>
        <v>0.33802375447498434</v>
      </c>
      <c r="AK268" s="91">
        <f t="shared" si="177"/>
        <v>0.31918441116257251</v>
      </c>
      <c r="AL268" s="91">
        <f t="shared" si="177"/>
        <v>0.39440876897481014</v>
      </c>
      <c r="AM268" s="91">
        <f t="shared" si="177"/>
        <v>0.61097631915618666</v>
      </c>
      <c r="AN268" s="91">
        <f t="shared" si="177"/>
        <v>1.2054917850221596</v>
      </c>
      <c r="AO268" s="91">
        <f t="shared" si="176"/>
        <v>1.1516613907351019</v>
      </c>
      <c r="AP268" s="91">
        <f t="shared" si="176"/>
        <v>0.96652753172579087</v>
      </c>
      <c r="AQ268" s="91">
        <f t="shared" si="176"/>
        <v>0.55721258212356994</v>
      </c>
      <c r="AR268" s="91">
        <f t="shared" si="176"/>
        <v>0.42836573648454601</v>
      </c>
      <c r="AS268" s="91">
        <f t="shared" si="176"/>
        <v>0.38258159571499056</v>
      </c>
      <c r="AT268" s="91">
        <f t="shared" si="176"/>
        <v>0.34009001619413715</v>
      </c>
      <c r="AU268" s="42">
        <f t="shared" si="174"/>
        <v>2.0662617191528065E-3</v>
      </c>
      <c r="AV268" s="91">
        <f t="shared" si="172"/>
        <v>5.7843755544585935</v>
      </c>
      <c r="AW268" s="91">
        <f t="shared" si="162"/>
        <v>5.5953907925403872</v>
      </c>
      <c r="AX268" s="91">
        <f t="shared" si="163"/>
        <v>6.2698847704570708</v>
      </c>
      <c r="AY268" s="91">
        <f t="shared" si="164"/>
        <v>9.0331885162652181</v>
      </c>
      <c r="AZ268" s="91">
        <f t="shared" si="165"/>
        <v>14.514375634927863</v>
      </c>
      <c r="BA268" s="91">
        <f t="shared" si="166"/>
        <v>14.992876514865136</v>
      </c>
      <c r="BB268" s="91">
        <f t="shared" si="167"/>
        <v>12.661342737868072</v>
      </c>
      <c r="BC268" s="91">
        <f t="shared" si="168"/>
        <v>8.6901104111707888</v>
      </c>
      <c r="BD268" s="91">
        <f t="shared" si="169"/>
        <v>8.0712926865046075</v>
      </c>
      <c r="BE268" s="91">
        <f t="shared" si="170"/>
        <v>7.9049435213543502</v>
      </c>
      <c r="BF268" s="91">
        <f t="shared" si="171"/>
        <v>7.4845366029378217</v>
      </c>
      <c r="BG268" s="91">
        <f t="shared" si="175"/>
        <v>1.7001610484792282</v>
      </c>
    </row>
    <row r="269" spans="1:59" x14ac:dyDescent="0.2">
      <c r="A269" s="88" t="s">
        <v>346</v>
      </c>
      <c r="B269" s="85">
        <v>862781</v>
      </c>
      <c r="C269" s="85">
        <v>1056377</v>
      </c>
      <c r="D269" s="85">
        <v>1058999</v>
      </c>
      <c r="E269" s="85">
        <v>1066449</v>
      </c>
      <c r="F269" s="85">
        <v>2110834</v>
      </c>
      <c r="G269" s="85">
        <v>2182878</v>
      </c>
      <c r="H269" s="85">
        <v>2108088</v>
      </c>
      <c r="I269" s="85">
        <v>2343299</v>
      </c>
      <c r="J269" s="85">
        <v>2438508</v>
      </c>
      <c r="K269" s="85">
        <v>2336176</v>
      </c>
      <c r="L269" s="43">
        <v>2174708.1549999998</v>
      </c>
      <c r="M269" s="91">
        <f t="shared" si="149"/>
        <v>0.11904187946773803</v>
      </c>
      <c r="N269" s="91">
        <f t="shared" si="150"/>
        <v>0.12963674778869733</v>
      </c>
      <c r="O269" s="91">
        <f t="shared" si="151"/>
        <v>0.11752528846123765</v>
      </c>
      <c r="P269" s="91">
        <f t="shared" si="152"/>
        <v>0.10394569059140478</v>
      </c>
      <c r="Q269" s="91">
        <f t="shared" si="153"/>
        <v>0.18383873449390584</v>
      </c>
      <c r="R269" s="91">
        <f t="shared" si="154"/>
        <v>0.1695515607760619</v>
      </c>
      <c r="S269" s="91">
        <f t="shared" si="155"/>
        <v>0.19962142392496585</v>
      </c>
      <c r="T269" s="91">
        <f t="shared" si="156"/>
        <v>0.18328580626241961</v>
      </c>
      <c r="U269" s="91">
        <f t="shared" si="157"/>
        <v>0.1647317502691315</v>
      </c>
      <c r="V269" s="91">
        <f t="shared" si="158"/>
        <v>0.15113949363673682</v>
      </c>
      <c r="W269" s="91">
        <f t="shared" si="158"/>
        <v>0.13773988632910938</v>
      </c>
      <c r="X269" s="42">
        <f t="shared" si="173"/>
        <v>1.8698006861371352E-2</v>
      </c>
      <c r="Y269" s="85">
        <v>80420</v>
      </c>
      <c r="Z269" s="85">
        <v>75523</v>
      </c>
      <c r="AA269" s="85">
        <v>100065</v>
      </c>
      <c r="AB269" s="85">
        <v>84551</v>
      </c>
      <c r="AC269" s="85">
        <v>169329</v>
      </c>
      <c r="AD269" s="85">
        <v>132060</v>
      </c>
      <c r="AE269" s="85">
        <v>123251</v>
      </c>
      <c r="AF269" s="85">
        <v>144724</v>
      </c>
      <c r="AG269" s="85">
        <v>174340</v>
      </c>
      <c r="AH269" s="85">
        <v>186701</v>
      </c>
      <c r="AI269" s="45">
        <v>154126.96799999999</v>
      </c>
      <c r="AJ269" s="91">
        <f t="shared" si="177"/>
        <v>8.2556739305681401E-2</v>
      </c>
      <c r="AK269" s="91">
        <f t="shared" si="177"/>
        <v>6.8203850429442783E-2</v>
      </c>
      <c r="AL269" s="91">
        <f t="shared" si="177"/>
        <v>8.321581191072619E-2</v>
      </c>
      <c r="AM269" s="91">
        <f t="shared" si="177"/>
        <v>6.3229073351760007E-2</v>
      </c>
      <c r="AN269" s="91">
        <f t="shared" si="177"/>
        <v>0.12458160569723516</v>
      </c>
      <c r="AO269" s="91">
        <f t="shared" si="176"/>
        <v>8.7329685951180985E-2</v>
      </c>
      <c r="AP269" s="91">
        <f t="shared" si="176"/>
        <v>9.5623365328923321E-2</v>
      </c>
      <c r="AQ269" s="91">
        <f t="shared" si="176"/>
        <v>8.8427160988696352E-2</v>
      </c>
      <c r="AR269" s="91">
        <f t="shared" si="176"/>
        <v>8.8020011006691837E-2</v>
      </c>
      <c r="AS269" s="91">
        <f t="shared" si="176"/>
        <v>8.6463191478144574E-2</v>
      </c>
      <c r="AT269" s="91">
        <f t="shared" si="176"/>
        <v>6.8151657401093788E-2</v>
      </c>
      <c r="AU269" s="42">
        <f t="shared" si="174"/>
        <v>-1.4405081904587613E-2</v>
      </c>
      <c r="AV269" s="91">
        <f t="shared" si="172"/>
        <v>9.3210212093219482</v>
      </c>
      <c r="AW269" s="91">
        <f t="shared" si="162"/>
        <v>7.1492469071174405</v>
      </c>
      <c r="AX269" s="91">
        <f t="shared" si="163"/>
        <v>9.449017421168481</v>
      </c>
      <c r="AY269" s="91">
        <f t="shared" si="164"/>
        <v>7.9282741134362738</v>
      </c>
      <c r="AZ269" s="91">
        <f t="shared" si="165"/>
        <v>8.0219003483930997</v>
      </c>
      <c r="BA269" s="91">
        <f t="shared" si="166"/>
        <v>6.0498113041590047</v>
      </c>
      <c r="BB269" s="91">
        <f t="shared" si="167"/>
        <v>5.8465775622270035</v>
      </c>
      <c r="BC269" s="91">
        <f t="shared" si="168"/>
        <v>6.1760791089826776</v>
      </c>
      <c r="BD269" s="91">
        <f t="shared" si="169"/>
        <v>7.1494536823336228</v>
      </c>
      <c r="BE269" s="91">
        <f t="shared" si="170"/>
        <v>7.9917352117306235</v>
      </c>
      <c r="BF269" s="91">
        <f t="shared" si="171"/>
        <v>7.0872483576997496</v>
      </c>
      <c r="BG269" s="91">
        <f t="shared" si="175"/>
        <v>-2.2337728516221986</v>
      </c>
    </row>
    <row r="270" spans="1:59" x14ac:dyDescent="0.2">
      <c r="A270" s="88" t="s">
        <v>347</v>
      </c>
      <c r="B270" s="85">
        <v>3382301</v>
      </c>
      <c r="C270" s="85">
        <v>3602070</v>
      </c>
      <c r="D270" s="85">
        <v>3639449</v>
      </c>
      <c r="E270" s="85">
        <v>3867843</v>
      </c>
      <c r="F270" s="85">
        <v>3858229</v>
      </c>
      <c r="G270" s="85">
        <v>3747936</v>
      </c>
      <c r="H270" s="85">
        <v>3904324</v>
      </c>
      <c r="I270" s="85">
        <v>5161785</v>
      </c>
      <c r="J270" s="85">
        <v>5702353</v>
      </c>
      <c r="K270" s="85">
        <v>5053932</v>
      </c>
      <c r="L270" s="43">
        <v>4358699.0920000002</v>
      </c>
      <c r="M270" s="91">
        <f t="shared" si="149"/>
        <v>0.46667169069046466</v>
      </c>
      <c r="N270" s="91">
        <f t="shared" si="150"/>
        <v>0.44203976431447572</v>
      </c>
      <c r="O270" s="91">
        <f t="shared" si="151"/>
        <v>0.40389773131510309</v>
      </c>
      <c r="P270" s="91">
        <f t="shared" si="152"/>
        <v>0.37699469147997772</v>
      </c>
      <c r="Q270" s="91">
        <f t="shared" si="153"/>
        <v>0.33602449872784307</v>
      </c>
      <c r="R270" s="91">
        <f t="shared" si="154"/>
        <v>0.29111494022514789</v>
      </c>
      <c r="S270" s="91">
        <f t="shared" si="155"/>
        <v>0.36971260988365678</v>
      </c>
      <c r="T270" s="91">
        <f t="shared" si="156"/>
        <v>0.40373931174735433</v>
      </c>
      <c r="U270" s="91">
        <f t="shared" si="157"/>
        <v>0.3852185805182648</v>
      </c>
      <c r="V270" s="91">
        <f t="shared" si="158"/>
        <v>0.32696540130302709</v>
      </c>
      <c r="W270" s="91">
        <f t="shared" si="158"/>
        <v>0.27606771791172707</v>
      </c>
      <c r="X270" s="42">
        <f t="shared" si="173"/>
        <v>-0.19060397277873758</v>
      </c>
      <c r="Y270" s="85">
        <v>1529181</v>
      </c>
      <c r="Z270" s="85">
        <v>1299471</v>
      </c>
      <c r="AA270" s="85">
        <v>1199036</v>
      </c>
      <c r="AB270" s="85">
        <v>982022</v>
      </c>
      <c r="AC270" s="85">
        <v>809887</v>
      </c>
      <c r="AD270" s="85">
        <v>810559</v>
      </c>
      <c r="AE270" s="85">
        <v>1193089</v>
      </c>
      <c r="AF270" s="85">
        <v>1918262</v>
      </c>
      <c r="AG270" s="85">
        <v>2133594</v>
      </c>
      <c r="AH270" s="85">
        <v>1766449</v>
      </c>
      <c r="AI270" s="45">
        <v>1686235.473</v>
      </c>
      <c r="AJ270" s="91">
        <f t="shared" si="177"/>
        <v>1.5698109570778562</v>
      </c>
      <c r="AK270" s="91">
        <f t="shared" si="177"/>
        <v>1.1735355550150077</v>
      </c>
      <c r="AL270" s="91">
        <f t="shared" si="177"/>
        <v>0.99713940189066586</v>
      </c>
      <c r="AM270" s="91">
        <f t="shared" si="177"/>
        <v>0.73437737071166587</v>
      </c>
      <c r="AN270" s="91">
        <f t="shared" si="177"/>
        <v>0.5958638088769006</v>
      </c>
      <c r="AO270" s="91">
        <f t="shared" si="176"/>
        <v>0.53601289500911176</v>
      </c>
      <c r="AP270" s="91">
        <f t="shared" si="176"/>
        <v>0.92564916566129118</v>
      </c>
      <c r="AQ270" s="91">
        <f t="shared" si="176"/>
        <v>1.1720686457843803</v>
      </c>
      <c r="AR270" s="91">
        <f t="shared" si="176"/>
        <v>1.0771995374774099</v>
      </c>
      <c r="AS270" s="91">
        <f t="shared" si="176"/>
        <v>0.81806106085868313</v>
      </c>
      <c r="AT270" s="91">
        <f t="shared" si="176"/>
        <v>0.74561735525393158</v>
      </c>
      <c r="AU270" s="42">
        <f t="shared" si="174"/>
        <v>-0.82419360182392465</v>
      </c>
      <c r="AV270" s="91">
        <f t="shared" si="172"/>
        <v>45.211262983395031</v>
      </c>
      <c r="AW270" s="91">
        <f t="shared" si="162"/>
        <v>36.075673154602775</v>
      </c>
      <c r="AX270" s="91">
        <f t="shared" si="163"/>
        <v>32.945536535887712</v>
      </c>
      <c r="AY270" s="91">
        <f t="shared" si="164"/>
        <v>25.389396622355147</v>
      </c>
      <c r="AZ270" s="91">
        <f t="shared" si="165"/>
        <v>20.991159415369072</v>
      </c>
      <c r="BA270" s="91">
        <f t="shared" si="166"/>
        <v>21.626810062925301</v>
      </c>
      <c r="BB270" s="91">
        <f t="shared" si="167"/>
        <v>30.558145276877635</v>
      </c>
      <c r="BC270" s="91">
        <f t="shared" si="168"/>
        <v>37.162764431296537</v>
      </c>
      <c r="BD270" s="91">
        <f t="shared" si="169"/>
        <v>37.416028085248314</v>
      </c>
      <c r="BE270" s="91">
        <f t="shared" si="170"/>
        <v>34.951974027351376</v>
      </c>
      <c r="BF270" s="91">
        <f t="shared" si="171"/>
        <v>38.686668600154881</v>
      </c>
      <c r="BG270" s="91">
        <f t="shared" si="175"/>
        <v>-6.5245943832401494</v>
      </c>
    </row>
    <row r="271" spans="1:59" x14ac:dyDescent="0.2">
      <c r="A271" s="88" t="s">
        <v>348</v>
      </c>
      <c r="B271" s="85">
        <v>1560706</v>
      </c>
      <c r="C271" s="85">
        <v>1712822</v>
      </c>
      <c r="D271" s="85">
        <v>2213713</v>
      </c>
      <c r="E271" s="85">
        <v>2460028</v>
      </c>
      <c r="F271" s="85">
        <v>2469801</v>
      </c>
      <c r="G271" s="85">
        <v>2272000</v>
      </c>
      <c r="H271" s="85">
        <v>1786163</v>
      </c>
      <c r="I271" s="85">
        <v>1845349</v>
      </c>
      <c r="J271" s="85">
        <v>1942039</v>
      </c>
      <c r="K271" s="85">
        <v>2076134</v>
      </c>
      <c r="L271" s="43">
        <v>2036651.7560000001</v>
      </c>
      <c r="M271" s="91">
        <f t="shared" si="149"/>
        <v>0.21533781520058454</v>
      </c>
      <c r="N271" s="91">
        <f t="shared" si="150"/>
        <v>0.21019453625072498</v>
      </c>
      <c r="O271" s="91">
        <f t="shared" si="151"/>
        <v>0.24567280884627063</v>
      </c>
      <c r="P271" s="91">
        <f t="shared" si="152"/>
        <v>0.23977640687383298</v>
      </c>
      <c r="Q271" s="91">
        <f t="shared" si="153"/>
        <v>0.21510222513555455</v>
      </c>
      <c r="R271" s="91">
        <f t="shared" si="154"/>
        <v>0.17647396972401236</v>
      </c>
      <c r="S271" s="91">
        <f t="shared" si="155"/>
        <v>0.16913734218974194</v>
      </c>
      <c r="T271" s="91">
        <f t="shared" si="156"/>
        <v>0.14433765358178779</v>
      </c>
      <c r="U271" s="91">
        <f t="shared" si="157"/>
        <v>0.13119312446828713</v>
      </c>
      <c r="V271" s="91">
        <f t="shared" si="158"/>
        <v>0.13431601107194532</v>
      </c>
      <c r="W271" s="91">
        <f t="shared" si="158"/>
        <v>0.12899578305182799</v>
      </c>
      <c r="X271" s="42">
        <f t="shared" si="173"/>
        <v>-8.6342032148756548E-2</v>
      </c>
      <c r="Y271" s="85">
        <v>350552</v>
      </c>
      <c r="Z271" s="85">
        <v>259402</v>
      </c>
      <c r="AA271" s="85">
        <v>339013</v>
      </c>
      <c r="AB271" s="85">
        <v>420208</v>
      </c>
      <c r="AC271" s="85">
        <v>363345</v>
      </c>
      <c r="AD271" s="85">
        <v>258369</v>
      </c>
      <c r="AE271" s="85">
        <v>268960</v>
      </c>
      <c r="AF271" s="85">
        <v>257956</v>
      </c>
      <c r="AG271" s="85">
        <v>283041</v>
      </c>
      <c r="AH271" s="85">
        <v>328549</v>
      </c>
      <c r="AI271" s="45">
        <v>356325.45799999998</v>
      </c>
      <c r="AJ271" s="91">
        <f t="shared" si="177"/>
        <v>0.35986607904856038</v>
      </c>
      <c r="AK271" s="91">
        <f t="shared" si="177"/>
        <v>0.2342626115103785</v>
      </c>
      <c r="AL271" s="91">
        <f t="shared" si="177"/>
        <v>0.28192916647470156</v>
      </c>
      <c r="AM271" s="91">
        <f t="shared" si="177"/>
        <v>0.31424066486494978</v>
      </c>
      <c r="AN271" s="91">
        <f t="shared" si="177"/>
        <v>0.26732635001719673</v>
      </c>
      <c r="AO271" s="91">
        <f t="shared" si="176"/>
        <v>0.17085630493352019</v>
      </c>
      <c r="AP271" s="91">
        <f t="shared" si="176"/>
        <v>0.20867060177091637</v>
      </c>
      <c r="AQ271" s="91">
        <f t="shared" si="176"/>
        <v>0.15761253655233518</v>
      </c>
      <c r="AR271" s="91">
        <f t="shared" si="176"/>
        <v>0.14290049291812013</v>
      </c>
      <c r="AS271" s="91">
        <f t="shared" si="176"/>
        <v>0.1521544881760297</v>
      </c>
      <c r="AT271" s="91">
        <f t="shared" si="176"/>
        <v>0.1575595163651298</v>
      </c>
      <c r="AU271" s="42">
        <f t="shared" si="174"/>
        <v>-0.20230656268343059</v>
      </c>
      <c r="AV271" s="91">
        <f t="shared" si="172"/>
        <v>22.461116956044254</v>
      </c>
      <c r="AW271" s="91">
        <f t="shared" si="162"/>
        <v>15.14471439530786</v>
      </c>
      <c r="AX271" s="91">
        <f t="shared" si="163"/>
        <v>15.314225466444837</v>
      </c>
      <c r="AY271" s="91">
        <f t="shared" si="164"/>
        <v>17.081431593461538</v>
      </c>
      <c r="AZ271" s="91">
        <f t="shared" si="165"/>
        <v>14.711509145878555</v>
      </c>
      <c r="BA271" s="91">
        <f t="shared" si="166"/>
        <v>11.371874999999999</v>
      </c>
      <c r="BB271" s="91">
        <f t="shared" si="167"/>
        <v>15.057976231732489</v>
      </c>
      <c r="BC271" s="91">
        <f t="shared" si="168"/>
        <v>13.978710802130113</v>
      </c>
      <c r="BD271" s="91">
        <f t="shared" si="169"/>
        <v>14.574424097559319</v>
      </c>
      <c r="BE271" s="91">
        <f t="shared" si="170"/>
        <v>15.825038268242803</v>
      </c>
      <c r="BF271" s="91">
        <f t="shared" si="171"/>
        <v>17.495649757022083</v>
      </c>
      <c r="BG271" s="91">
        <f t="shared" si="175"/>
        <v>-4.9654671990221715</v>
      </c>
    </row>
    <row r="272" spans="1:59" x14ac:dyDescent="0.2">
      <c r="A272" s="88" t="s">
        <v>228</v>
      </c>
      <c r="B272" s="85">
        <v>3191920</v>
      </c>
      <c r="C272" s="85">
        <v>3386401</v>
      </c>
      <c r="D272" s="85">
        <v>3640005</v>
      </c>
      <c r="E272" s="85">
        <v>3543387</v>
      </c>
      <c r="F272" s="85">
        <v>4962046</v>
      </c>
      <c r="G272" s="85">
        <v>5135017</v>
      </c>
      <c r="H272" s="85">
        <v>4035140</v>
      </c>
      <c r="I272" s="85">
        <v>4210746</v>
      </c>
      <c r="J272" s="85">
        <v>4219582</v>
      </c>
      <c r="K272" s="85">
        <v>3385913</v>
      </c>
      <c r="L272" s="43">
        <v>3096478.9589999998</v>
      </c>
      <c r="M272" s="91">
        <f t="shared" si="149"/>
        <v>0.44040394481410966</v>
      </c>
      <c r="N272" s="91">
        <f t="shared" si="150"/>
        <v>0.41557323980775079</v>
      </c>
      <c r="O272" s="91">
        <f t="shared" si="151"/>
        <v>0.40395943492425146</v>
      </c>
      <c r="P272" s="91">
        <f t="shared" si="152"/>
        <v>0.34537029782728101</v>
      </c>
      <c r="Q272" s="91">
        <f t="shared" si="153"/>
        <v>0.43215916416949296</v>
      </c>
      <c r="R272" s="91">
        <f t="shared" si="154"/>
        <v>0.39885424057671154</v>
      </c>
      <c r="S272" s="91">
        <f t="shared" si="155"/>
        <v>0.38209998469541434</v>
      </c>
      <c r="T272" s="91">
        <f t="shared" si="156"/>
        <v>0.32935189900062195</v>
      </c>
      <c r="U272" s="91">
        <f t="shared" si="157"/>
        <v>0.28505099358465197</v>
      </c>
      <c r="V272" s="91">
        <f t="shared" si="158"/>
        <v>0.21905249275655791</v>
      </c>
      <c r="W272" s="91">
        <f t="shared" si="158"/>
        <v>0.19612225155477883</v>
      </c>
      <c r="X272" s="42">
        <f t="shared" si="173"/>
        <v>-0.24428169325933083</v>
      </c>
      <c r="Y272" s="85">
        <v>243295</v>
      </c>
      <c r="Z272" s="85">
        <v>233961</v>
      </c>
      <c r="AA272" s="85">
        <v>251672</v>
      </c>
      <c r="AB272" s="85">
        <v>284286</v>
      </c>
      <c r="AC272" s="85">
        <v>332226</v>
      </c>
      <c r="AD272" s="85">
        <v>405620</v>
      </c>
      <c r="AE272" s="85">
        <v>429817</v>
      </c>
      <c r="AF272" s="85">
        <v>517231</v>
      </c>
      <c r="AG272" s="85">
        <v>564841</v>
      </c>
      <c r="AH272" s="85">
        <v>333877</v>
      </c>
      <c r="AI272" s="45">
        <v>314257.34499999997</v>
      </c>
      <c r="AJ272" s="91">
        <f t="shared" si="177"/>
        <v>0.24975928735856445</v>
      </c>
      <c r="AK272" s="91">
        <f t="shared" si="177"/>
        <v>0.21128717146197662</v>
      </c>
      <c r="AL272" s="91">
        <f t="shared" si="177"/>
        <v>0.20929485649524091</v>
      </c>
      <c r="AM272" s="91">
        <f t="shared" si="177"/>
        <v>0.2125952424794319</v>
      </c>
      <c r="AN272" s="91">
        <f t="shared" si="177"/>
        <v>0.24443095119187883</v>
      </c>
      <c r="AO272" s="91">
        <f t="shared" si="176"/>
        <v>0.26823161604965945</v>
      </c>
      <c r="AP272" s="91">
        <f t="shared" si="176"/>
        <v>0.33347030057023336</v>
      </c>
      <c r="AQ272" s="91">
        <f t="shared" si="176"/>
        <v>0.31603098936834534</v>
      </c>
      <c r="AR272" s="91">
        <f t="shared" si="176"/>
        <v>0.28517443522445124</v>
      </c>
      <c r="AS272" s="91">
        <f t="shared" si="176"/>
        <v>0.15462194086345804</v>
      </c>
      <c r="AT272" s="91">
        <f t="shared" si="176"/>
        <v>0.13895789419679841</v>
      </c>
      <c r="AU272" s="42">
        <f t="shared" si="174"/>
        <v>-0.11080139316176604</v>
      </c>
      <c r="AV272" s="91">
        <f t="shared" si="172"/>
        <v>7.6222148424772556</v>
      </c>
      <c r="AW272" s="91">
        <f t="shared" si="162"/>
        <v>6.9088392071700895</v>
      </c>
      <c r="AX272" s="91">
        <f t="shared" si="163"/>
        <v>6.9140564367356632</v>
      </c>
      <c r="AY272" s="91">
        <f t="shared" si="164"/>
        <v>8.0230017212345146</v>
      </c>
      <c r="AZ272" s="91">
        <f t="shared" si="165"/>
        <v>6.6953430097181688</v>
      </c>
      <c r="BA272" s="91">
        <f t="shared" si="166"/>
        <v>7.8990975102906189</v>
      </c>
      <c r="BB272" s="91">
        <f t="shared" si="167"/>
        <v>10.651848510832338</v>
      </c>
      <c r="BC272" s="91">
        <f t="shared" si="168"/>
        <v>12.283595353412435</v>
      </c>
      <c r="BD272" s="91">
        <f t="shared" si="169"/>
        <v>13.38618374995438</v>
      </c>
      <c r="BE272" s="91">
        <f t="shared" si="170"/>
        <v>9.8607672435765465</v>
      </c>
      <c r="BF272" s="91">
        <f t="shared" si="171"/>
        <v>10.148860985688357</v>
      </c>
      <c r="BG272" s="91">
        <f t="shared" si="175"/>
        <v>2.5266461432111011</v>
      </c>
    </row>
    <row r="273" spans="1:59" x14ac:dyDescent="0.2">
      <c r="A273" s="88" t="s">
        <v>229</v>
      </c>
      <c r="B273" s="85">
        <v>63051</v>
      </c>
      <c r="C273" s="85">
        <v>54118</v>
      </c>
      <c r="D273" s="85">
        <v>67805</v>
      </c>
      <c r="E273" s="85">
        <v>155242</v>
      </c>
      <c r="F273" s="85">
        <v>244792</v>
      </c>
      <c r="G273" s="85">
        <v>321107</v>
      </c>
      <c r="H273" s="85">
        <v>282087</v>
      </c>
      <c r="I273" s="85">
        <v>520989</v>
      </c>
      <c r="J273" s="85">
        <v>1031607</v>
      </c>
      <c r="K273" s="85">
        <v>1105766</v>
      </c>
      <c r="L273" s="43">
        <v>1027848.6459999999</v>
      </c>
      <c r="M273" s="91">
        <f t="shared" si="149"/>
        <v>8.699437681544157E-3</v>
      </c>
      <c r="N273" s="91">
        <f t="shared" si="150"/>
        <v>6.641266817460737E-3</v>
      </c>
      <c r="O273" s="91">
        <f t="shared" si="151"/>
        <v>7.5248439178074939E-3</v>
      </c>
      <c r="P273" s="91">
        <f t="shared" si="152"/>
        <v>1.5131278569149446E-2</v>
      </c>
      <c r="Q273" s="91">
        <f t="shared" si="153"/>
        <v>2.1319654456121228E-2</v>
      </c>
      <c r="R273" s="91">
        <f t="shared" si="154"/>
        <v>2.4941473149722022E-2</v>
      </c>
      <c r="S273" s="91">
        <f t="shared" si="155"/>
        <v>2.6711697334609291E-2</v>
      </c>
      <c r="T273" s="91">
        <f t="shared" si="156"/>
        <v>4.0750194029379835E-2</v>
      </c>
      <c r="U273" s="91">
        <f t="shared" si="157"/>
        <v>6.9689509609928674E-2</v>
      </c>
      <c r="V273" s="91">
        <f t="shared" si="158"/>
        <v>7.1537809360561838E-2</v>
      </c>
      <c r="W273" s="91">
        <f t="shared" si="158"/>
        <v>6.51010368163948E-2</v>
      </c>
      <c r="X273" s="42">
        <f t="shared" si="173"/>
        <v>5.6401599134850641E-2</v>
      </c>
      <c r="Y273" s="85">
        <v>1224</v>
      </c>
      <c r="Z273" s="85">
        <v>613</v>
      </c>
      <c r="AA273" s="85">
        <v>729</v>
      </c>
      <c r="AB273" s="85">
        <v>39576</v>
      </c>
      <c r="AC273" s="85">
        <v>33568</v>
      </c>
      <c r="AD273" s="85">
        <v>14098</v>
      </c>
      <c r="AE273" s="85">
        <v>144</v>
      </c>
      <c r="AF273" s="85">
        <v>512</v>
      </c>
      <c r="AG273" s="85">
        <v>296</v>
      </c>
      <c r="AH273" s="85">
        <v>212</v>
      </c>
      <c r="AI273" s="45">
        <v>1834.5</v>
      </c>
      <c r="AJ273" s="91">
        <f t="shared" si="177"/>
        <v>1.256521374162572E-3</v>
      </c>
      <c r="AK273" s="91">
        <f t="shared" si="177"/>
        <v>5.5359241970324828E-4</v>
      </c>
      <c r="AL273" s="91">
        <f t="shared" si="177"/>
        <v>6.0624920684474479E-4</v>
      </c>
      <c r="AM273" s="91">
        <f t="shared" si="177"/>
        <v>2.9595791971345747E-2</v>
      </c>
      <c r="AN273" s="91">
        <f t="shared" si="177"/>
        <v>2.4697218669246197E-2</v>
      </c>
      <c r="AO273" s="91">
        <f t="shared" si="176"/>
        <v>9.3228374416155484E-3</v>
      </c>
      <c r="AP273" s="91">
        <f t="shared" si="176"/>
        <v>1.1172132159061554E-4</v>
      </c>
      <c r="AQ273" s="91">
        <f t="shared" si="176"/>
        <v>3.1283481956145864E-4</v>
      </c>
      <c r="AR273" s="91">
        <f t="shared" si="176"/>
        <v>1.4944317573695529E-4</v>
      </c>
      <c r="AS273" s="91">
        <f t="shared" si="176"/>
        <v>9.8179423749024635E-5</v>
      </c>
      <c r="AT273" s="91">
        <f t="shared" si="176"/>
        <v>8.1117676630287417E-4</v>
      </c>
      <c r="AU273" s="42">
        <f t="shared" si="174"/>
        <v>-4.4534460785969788E-4</v>
      </c>
      <c r="AV273" s="91">
        <f t="shared" si="172"/>
        <v>1.9412856259218729</v>
      </c>
      <c r="AW273" s="91">
        <f t="shared" si="162"/>
        <v>1.132710004065191</v>
      </c>
      <c r="AX273" s="91">
        <f t="shared" si="163"/>
        <v>1.0751419511835412</v>
      </c>
      <c r="AY273" s="91">
        <f t="shared" si="164"/>
        <v>25.493101093776172</v>
      </c>
      <c r="AZ273" s="91">
        <f t="shared" si="165"/>
        <v>13.71286643354358</v>
      </c>
      <c r="BA273" s="91">
        <f t="shared" si="166"/>
        <v>4.3904368325822851</v>
      </c>
      <c r="BB273" s="91">
        <f t="shared" si="167"/>
        <v>5.1048080911208243E-2</v>
      </c>
      <c r="BC273" s="91">
        <f t="shared" si="168"/>
        <v>9.8274627679279206E-2</v>
      </c>
      <c r="BD273" s="91">
        <f t="shared" si="169"/>
        <v>2.8693097274446567E-2</v>
      </c>
      <c r="BE273" s="91">
        <f t="shared" si="170"/>
        <v>1.9172229929297881E-2</v>
      </c>
      <c r="BF273" s="91">
        <f t="shared" si="171"/>
        <v>0.17847958521317156</v>
      </c>
      <c r="BG273" s="91">
        <f t="shared" si="175"/>
        <v>-1.7628060407087014</v>
      </c>
    </row>
    <row r="274" spans="1:59" x14ac:dyDescent="0.2">
      <c r="A274" s="88" t="s">
        <v>349</v>
      </c>
      <c r="B274" s="85">
        <v>3049472</v>
      </c>
      <c r="C274" s="85">
        <v>3867696</v>
      </c>
      <c r="D274" s="85">
        <v>4727493</v>
      </c>
      <c r="E274" s="85">
        <v>6150140</v>
      </c>
      <c r="F274" s="85">
        <v>6974894</v>
      </c>
      <c r="G274" s="85">
        <v>7189366</v>
      </c>
      <c r="H274" s="85">
        <v>6807589</v>
      </c>
      <c r="I274" s="85">
        <v>7613718</v>
      </c>
      <c r="J274" s="85">
        <v>9065386</v>
      </c>
      <c r="K274" s="85">
        <v>10265710</v>
      </c>
      <c r="L274" s="43">
        <v>11763201.764</v>
      </c>
      <c r="M274" s="91">
        <f t="shared" si="149"/>
        <v>0.42074973633429802</v>
      </c>
      <c r="N274" s="91">
        <f t="shared" si="150"/>
        <v>0.4746369249570499</v>
      </c>
      <c r="O274" s="91">
        <f t="shared" si="151"/>
        <v>0.52464636748805404</v>
      </c>
      <c r="P274" s="91">
        <f t="shared" si="152"/>
        <v>0.59944784001281093</v>
      </c>
      <c r="Q274" s="91">
        <f t="shared" si="153"/>
        <v>0.60746401004964712</v>
      </c>
      <c r="R274" s="91">
        <f t="shared" si="154"/>
        <v>0.55842251664561782</v>
      </c>
      <c r="S274" s="91">
        <f t="shared" si="155"/>
        <v>0.64463182261648189</v>
      </c>
      <c r="T274" s="91">
        <f t="shared" si="156"/>
        <v>0.59552214304905049</v>
      </c>
      <c r="U274" s="91">
        <f t="shared" si="157"/>
        <v>0.61240598868048868</v>
      </c>
      <c r="V274" s="91">
        <f t="shared" si="158"/>
        <v>0.66414268925867981</v>
      </c>
      <c r="W274" s="91">
        <f t="shared" si="158"/>
        <v>0.74504805167281829</v>
      </c>
      <c r="X274" s="42">
        <f t="shared" si="173"/>
        <v>0.32429831533852027</v>
      </c>
      <c r="Y274" s="85">
        <v>289948</v>
      </c>
      <c r="Z274" s="85">
        <v>320133</v>
      </c>
      <c r="AA274" s="85">
        <v>277321</v>
      </c>
      <c r="AB274" s="85">
        <v>357763</v>
      </c>
      <c r="AC274" s="85">
        <v>362195</v>
      </c>
      <c r="AD274" s="85">
        <v>315852</v>
      </c>
      <c r="AE274" s="85">
        <v>483928</v>
      </c>
      <c r="AF274" s="85">
        <v>496779</v>
      </c>
      <c r="AG274" s="85">
        <v>512904</v>
      </c>
      <c r="AH274" s="85">
        <v>494660</v>
      </c>
      <c r="AI274" s="45">
        <v>414044.27399999998</v>
      </c>
      <c r="AJ274" s="91">
        <f t="shared" si="177"/>
        <v>0.29765184591151095</v>
      </c>
      <c r="AK274" s="91">
        <f t="shared" si="177"/>
        <v>0.28910799689536704</v>
      </c>
      <c r="AL274" s="91">
        <f t="shared" si="177"/>
        <v>0.23062501548887721</v>
      </c>
      <c r="AM274" s="91">
        <f t="shared" si="177"/>
        <v>0.26754293822125952</v>
      </c>
      <c r="AN274" s="91">
        <f t="shared" si="177"/>
        <v>0.26648025249963142</v>
      </c>
      <c r="AO274" s="91">
        <f t="shared" si="176"/>
        <v>0.20886911984743611</v>
      </c>
      <c r="AP274" s="91">
        <f t="shared" si="176"/>
        <v>0.37545191468544031</v>
      </c>
      <c r="AQ274" s="91">
        <f t="shared" si="176"/>
        <v>0.30353470474008176</v>
      </c>
      <c r="AR274" s="91">
        <f t="shared" si="176"/>
        <v>0.25895271151414634</v>
      </c>
      <c r="AS274" s="91">
        <f t="shared" si="176"/>
        <v>0.22908223467779493</v>
      </c>
      <c r="AT274" s="91">
        <f t="shared" si="176"/>
        <v>0.18308154553804371</v>
      </c>
      <c r="AU274" s="42">
        <f t="shared" si="174"/>
        <v>-0.11457030037346724</v>
      </c>
      <c r="AV274" s="91">
        <f t="shared" si="172"/>
        <v>9.5081378022162522</v>
      </c>
      <c r="AW274" s="91">
        <f t="shared" si="162"/>
        <v>8.2770983034861061</v>
      </c>
      <c r="AX274" s="91">
        <f t="shared" si="163"/>
        <v>5.8661324300215787</v>
      </c>
      <c r="AY274" s="91">
        <f t="shared" si="164"/>
        <v>5.8171521298702142</v>
      </c>
      <c r="AZ274" s="91">
        <f t="shared" si="165"/>
        <v>5.1928387728903118</v>
      </c>
      <c r="BA274" s="91">
        <f t="shared" si="166"/>
        <v>4.3933220258921306</v>
      </c>
      <c r="BB274" s="91">
        <f t="shared" si="167"/>
        <v>7.1086547674955121</v>
      </c>
      <c r="BC274" s="91">
        <f t="shared" si="168"/>
        <v>6.5247885461478878</v>
      </c>
      <c r="BD274" s="91">
        <f t="shared" si="169"/>
        <v>5.6578285800516381</v>
      </c>
      <c r="BE274" s="91">
        <f t="shared" si="170"/>
        <v>4.8185658858471552</v>
      </c>
      <c r="BF274" s="91">
        <f t="shared" si="171"/>
        <v>3.519826339008632</v>
      </c>
      <c r="BG274" s="91">
        <f t="shared" si="175"/>
        <v>-5.9883114632076202</v>
      </c>
    </row>
    <row r="275" spans="1:59" x14ac:dyDescent="0.2">
      <c r="A275" s="88" t="s">
        <v>350</v>
      </c>
      <c r="B275" s="85">
        <v>3036051</v>
      </c>
      <c r="C275" s="85">
        <v>3877752</v>
      </c>
      <c r="D275" s="85">
        <v>4778136</v>
      </c>
      <c r="E275" s="85">
        <v>5952850</v>
      </c>
      <c r="F275" s="85">
        <v>7497948</v>
      </c>
      <c r="G275" s="85">
        <v>8448043</v>
      </c>
      <c r="H275" s="85">
        <v>6861140</v>
      </c>
      <c r="I275" s="85">
        <v>6838590</v>
      </c>
      <c r="J275" s="85">
        <v>7232079</v>
      </c>
      <c r="K275" s="85">
        <v>7678553</v>
      </c>
      <c r="L275" s="43">
        <v>7928493.4740000004</v>
      </c>
      <c r="M275" s="91">
        <f t="shared" si="149"/>
        <v>0.41889797897717435</v>
      </c>
      <c r="N275" s="91">
        <f t="shared" si="150"/>
        <v>0.47587097978384291</v>
      </c>
      <c r="O275" s="91">
        <f t="shared" si="151"/>
        <v>0.53026661187312185</v>
      </c>
      <c r="P275" s="91">
        <f t="shared" si="152"/>
        <v>0.58021818599580843</v>
      </c>
      <c r="Q275" s="91">
        <f t="shared" si="153"/>
        <v>0.65301831959363565</v>
      </c>
      <c r="R275" s="91">
        <f t="shared" si="154"/>
        <v>0.65618824146529686</v>
      </c>
      <c r="S275" s="91">
        <f t="shared" si="155"/>
        <v>0.64970273373243437</v>
      </c>
      <c r="T275" s="91">
        <f t="shared" si="156"/>
        <v>0.53489396011696333</v>
      </c>
      <c r="U275" s="91">
        <f t="shared" si="157"/>
        <v>0.48855818055738609</v>
      </c>
      <c r="V275" s="91">
        <f t="shared" si="158"/>
        <v>0.4967659167300949</v>
      </c>
      <c r="W275" s="91">
        <f t="shared" si="158"/>
        <v>0.5021684345823616</v>
      </c>
      <c r="X275" s="42">
        <f t="shared" si="173"/>
        <v>8.3270455605187255E-2</v>
      </c>
      <c r="Y275" s="85">
        <v>52244</v>
      </c>
      <c r="Z275" s="85">
        <v>141624</v>
      </c>
      <c r="AA275" s="85">
        <v>116737</v>
      </c>
      <c r="AB275" s="85">
        <v>100275</v>
      </c>
      <c r="AC275" s="85">
        <v>75422</v>
      </c>
      <c r="AD275" s="85">
        <v>82335</v>
      </c>
      <c r="AE275" s="85">
        <v>87681</v>
      </c>
      <c r="AF275" s="85">
        <v>96657</v>
      </c>
      <c r="AG275" s="85">
        <v>148902</v>
      </c>
      <c r="AH275" s="85">
        <v>146210</v>
      </c>
      <c r="AI275" s="45">
        <v>87915.231</v>
      </c>
      <c r="AJ275" s="91">
        <f t="shared" si="177"/>
        <v>5.363211002593906E-2</v>
      </c>
      <c r="AK275" s="91">
        <f t="shared" si="177"/>
        <v>0.12789881378148912</v>
      </c>
      <c r="AL275" s="91">
        <f t="shared" si="177"/>
        <v>9.7080539999224932E-2</v>
      </c>
      <c r="AM275" s="91">
        <f t="shared" si="177"/>
        <v>7.4987821910417793E-2</v>
      </c>
      <c r="AN275" s="91">
        <f t="shared" si="177"/>
        <v>5.5490753886793587E-2</v>
      </c>
      <c r="AO275" s="91">
        <f t="shared" si="176"/>
        <v>5.4447142910726075E-2</v>
      </c>
      <c r="AP275" s="91">
        <f t="shared" si="176"/>
        <v>6.8026647211019184E-2</v>
      </c>
      <c r="AQ275" s="91">
        <f t="shared" si="176"/>
        <v>5.9057959285843564E-2</v>
      </c>
      <c r="AR275" s="91">
        <f t="shared" si="176"/>
        <v>7.5176985654000397E-2</v>
      </c>
      <c r="AS275" s="91">
        <f t="shared" si="176"/>
        <v>6.7711384652570247E-2</v>
      </c>
      <c r="AT275" s="91">
        <f t="shared" si="176"/>
        <v>3.8874239733633256E-2</v>
      </c>
      <c r="AU275" s="42">
        <f t="shared" si="174"/>
        <v>-1.4757870292305804E-2</v>
      </c>
      <c r="AV275" s="91">
        <f t="shared" si="172"/>
        <v>1.7207879577780478</v>
      </c>
      <c r="AW275" s="91">
        <f t="shared" si="162"/>
        <v>3.6522191207689403</v>
      </c>
      <c r="AX275" s="91">
        <f t="shared" si="163"/>
        <v>2.4431493787535556</v>
      </c>
      <c r="AY275" s="91">
        <f t="shared" si="164"/>
        <v>1.6844872624037226</v>
      </c>
      <c r="AZ275" s="91">
        <f t="shared" si="165"/>
        <v>1.0059018814214236</v>
      </c>
      <c r="BA275" s="91">
        <f t="shared" si="166"/>
        <v>0.97460441430044809</v>
      </c>
      <c r="BB275" s="91">
        <f t="shared" si="167"/>
        <v>1.2779363196203546</v>
      </c>
      <c r="BC275" s="91">
        <f t="shared" si="168"/>
        <v>1.4134053949717704</v>
      </c>
      <c r="BD275" s="91">
        <f t="shared" si="169"/>
        <v>2.0589100312648689</v>
      </c>
      <c r="BE275" s="91">
        <f t="shared" si="170"/>
        <v>1.9041348024816656</v>
      </c>
      <c r="BF275" s="91">
        <f t="shared" si="171"/>
        <v>1.1088516537006865</v>
      </c>
      <c r="BG275" s="91">
        <f t="shared" si="175"/>
        <v>-0.61193630407736133</v>
      </c>
    </row>
    <row r="276" spans="1:59" x14ac:dyDescent="0.2">
      <c r="A276" s="88" t="s">
        <v>351</v>
      </c>
      <c r="B276" s="85">
        <v>289308</v>
      </c>
      <c r="C276" s="85">
        <v>313536</v>
      </c>
      <c r="D276" s="85">
        <v>341782</v>
      </c>
      <c r="E276" s="85">
        <v>388513</v>
      </c>
      <c r="F276" s="85">
        <v>422700</v>
      </c>
      <c r="G276" s="85">
        <v>444337</v>
      </c>
      <c r="H276" s="85">
        <v>405493</v>
      </c>
      <c r="I276" s="85">
        <v>416043</v>
      </c>
      <c r="J276" s="85">
        <v>423654</v>
      </c>
      <c r="K276" s="85">
        <v>400360</v>
      </c>
      <c r="L276" s="43">
        <v>417526.19300000003</v>
      </c>
      <c r="M276" s="91">
        <f t="shared" si="149"/>
        <v>3.9917160977180011E-2</v>
      </c>
      <c r="N276" s="91">
        <f t="shared" si="150"/>
        <v>3.8476592499341628E-2</v>
      </c>
      <c r="O276" s="91">
        <f t="shared" si="151"/>
        <v>3.7930185147350214E-2</v>
      </c>
      <c r="P276" s="91">
        <f t="shared" si="152"/>
        <v>3.7867963764547992E-2</v>
      </c>
      <c r="Q276" s="91">
        <f t="shared" si="153"/>
        <v>3.681418485327316E-2</v>
      </c>
      <c r="R276" s="91">
        <f t="shared" si="154"/>
        <v>3.4513166498793338E-2</v>
      </c>
      <c r="S276" s="91">
        <f t="shared" si="155"/>
        <v>3.839739614836106E-2</v>
      </c>
      <c r="T276" s="91">
        <f t="shared" si="156"/>
        <v>3.2541633267814243E-2</v>
      </c>
      <c r="U276" s="91">
        <f t="shared" si="157"/>
        <v>2.8619657974679042E-2</v>
      </c>
      <c r="V276" s="91">
        <f t="shared" si="158"/>
        <v>2.5901390850862245E-2</v>
      </c>
      <c r="W276" s="91">
        <f t="shared" si="158"/>
        <v>2.6444932498653272E-2</v>
      </c>
      <c r="X276" s="42">
        <f t="shared" si="173"/>
        <v>-1.3472228478526738E-2</v>
      </c>
      <c r="Y276" s="85">
        <v>25170</v>
      </c>
      <c r="Z276" s="85">
        <v>22800</v>
      </c>
      <c r="AA276" s="85">
        <v>25330</v>
      </c>
      <c r="AB276" s="85">
        <v>26995</v>
      </c>
      <c r="AC276" s="85">
        <v>27598</v>
      </c>
      <c r="AD276" s="85">
        <v>37411</v>
      </c>
      <c r="AE276" s="85">
        <v>31360</v>
      </c>
      <c r="AF276" s="85">
        <v>30947</v>
      </c>
      <c r="AG276" s="85">
        <v>47922</v>
      </c>
      <c r="AH276" s="85">
        <v>55407</v>
      </c>
      <c r="AI276" s="45">
        <v>62665.697</v>
      </c>
      <c r="AJ276" s="91">
        <f t="shared" si="177"/>
        <v>2.583876061084308E-2</v>
      </c>
      <c r="AK276" s="91">
        <f t="shared" si="177"/>
        <v>2.0590386899239903E-2</v>
      </c>
      <c r="AL276" s="91">
        <f t="shared" si="177"/>
        <v>2.106487298954374E-2</v>
      </c>
      <c r="AM276" s="91">
        <f t="shared" si="177"/>
        <v>2.0187447045342592E-2</v>
      </c>
      <c r="AN276" s="91">
        <f t="shared" si="177"/>
        <v>2.030486894762442E-2</v>
      </c>
      <c r="AO276" s="91">
        <f t="shared" si="176"/>
        <v>2.4739443291834251E-2</v>
      </c>
      <c r="AP276" s="91">
        <f t="shared" si="176"/>
        <v>2.4330421146400719E-2</v>
      </c>
      <c r="AQ276" s="91">
        <f t="shared" si="176"/>
        <v>1.8908787423766522E-2</v>
      </c>
      <c r="AR276" s="91">
        <f t="shared" si="176"/>
        <v>2.4194648201575582E-2</v>
      </c>
      <c r="AS276" s="91">
        <f t="shared" si="176"/>
        <v>2.5659562885199098E-2</v>
      </c>
      <c r="AT276" s="91">
        <f t="shared" si="176"/>
        <v>2.7709434423862481E-2</v>
      </c>
      <c r="AU276" s="42">
        <f t="shared" si="174"/>
        <v>1.8706738130194016E-3</v>
      </c>
      <c r="AV276" s="91">
        <f t="shared" si="172"/>
        <v>8.7000705130864002</v>
      </c>
      <c r="AW276" s="91">
        <f t="shared" si="162"/>
        <v>7.2718922229026335</v>
      </c>
      <c r="AX276" s="91">
        <f t="shared" si="163"/>
        <v>7.4111568192590598</v>
      </c>
      <c r="AY276" s="91">
        <f t="shared" si="164"/>
        <v>6.9482874446929701</v>
      </c>
      <c r="AZ276" s="91">
        <f t="shared" si="165"/>
        <v>6.5289803643245801</v>
      </c>
      <c r="BA276" s="91">
        <f t="shared" si="166"/>
        <v>8.4195104166432237</v>
      </c>
      <c r="BB276" s="91">
        <f t="shared" si="167"/>
        <v>7.7337956512196273</v>
      </c>
      <c r="BC276" s="91">
        <f t="shared" si="168"/>
        <v>7.4384138178024859</v>
      </c>
      <c r="BD276" s="91">
        <f t="shared" si="169"/>
        <v>11.311589174184594</v>
      </c>
      <c r="BE276" s="91">
        <f t="shared" si="170"/>
        <v>13.839294634828656</v>
      </c>
      <c r="BF276" s="91">
        <f t="shared" si="171"/>
        <v>15.008806166084051</v>
      </c>
      <c r="BG276" s="91">
        <f t="shared" si="175"/>
        <v>6.308735652997651</v>
      </c>
    </row>
    <row r="277" spans="1:59" x14ac:dyDescent="0.2">
      <c r="A277" s="88" t="s">
        <v>352</v>
      </c>
      <c r="B277" s="85">
        <v>5476603</v>
      </c>
      <c r="C277" s="85">
        <v>7346005</v>
      </c>
      <c r="D277" s="85">
        <v>8906873</v>
      </c>
      <c r="E277" s="85">
        <v>9986079</v>
      </c>
      <c r="F277" s="85">
        <v>12328131</v>
      </c>
      <c r="G277" s="85">
        <v>15250311</v>
      </c>
      <c r="H277" s="85">
        <v>10483995</v>
      </c>
      <c r="I277" s="85">
        <v>14870135</v>
      </c>
      <c r="J277" s="85">
        <v>19228525</v>
      </c>
      <c r="K277" s="85">
        <v>18113780</v>
      </c>
      <c r="L277" s="43">
        <v>20909157.298999999</v>
      </c>
      <c r="M277" s="91">
        <f t="shared" si="149"/>
        <v>0.75563221051304141</v>
      </c>
      <c r="N277" s="91">
        <f t="shared" si="150"/>
        <v>0.90148895464356904</v>
      </c>
      <c r="O277" s="91">
        <f t="shared" si="151"/>
        <v>0.9884644070604498</v>
      </c>
      <c r="P277" s="91">
        <f t="shared" si="152"/>
        <v>0.97333288132421225</v>
      </c>
      <c r="Q277" s="91">
        <f t="shared" si="153"/>
        <v>1.0736931476919027</v>
      </c>
      <c r="R277" s="91">
        <f t="shared" si="154"/>
        <v>1.1845435394787731</v>
      </c>
      <c r="S277" s="91">
        <f t="shared" si="155"/>
        <v>0.9927621666278742</v>
      </c>
      <c r="T277" s="91">
        <f t="shared" si="156"/>
        <v>1.1630972755529811</v>
      </c>
      <c r="U277" s="91">
        <f t="shared" si="157"/>
        <v>1.2989699350355841</v>
      </c>
      <c r="V277" s="91">
        <f t="shared" si="158"/>
        <v>1.1718755509205001</v>
      </c>
      <c r="W277" s="91">
        <f t="shared" si="158"/>
        <v>1.3243271024574459</v>
      </c>
      <c r="X277" s="42">
        <f t="shared" si="173"/>
        <v>0.56869489194440448</v>
      </c>
      <c r="Y277" s="85">
        <v>42193</v>
      </c>
      <c r="Z277" s="85">
        <v>144240</v>
      </c>
      <c r="AA277" s="85">
        <v>169016</v>
      </c>
      <c r="AB277" s="85">
        <v>144924</v>
      </c>
      <c r="AC277" s="85">
        <v>144076</v>
      </c>
      <c r="AD277" s="85">
        <v>122715</v>
      </c>
      <c r="AE277" s="85">
        <v>86442</v>
      </c>
      <c r="AF277" s="85">
        <v>94577</v>
      </c>
      <c r="AG277" s="85">
        <v>109528</v>
      </c>
      <c r="AH277" s="85">
        <v>103951</v>
      </c>
      <c r="AI277" s="45">
        <v>94689.096999999994</v>
      </c>
      <c r="AJ277" s="91">
        <f t="shared" si="177"/>
        <v>4.3314057467354075E-2</v>
      </c>
      <c r="AK277" s="91">
        <f t="shared" si="177"/>
        <v>0.13026128975203349</v>
      </c>
      <c r="AL277" s="91">
        <f t="shared" si="177"/>
        <v>0.14055667482039971</v>
      </c>
      <c r="AM277" s="91">
        <f t="shared" si="177"/>
        <v>0.10837731341356657</v>
      </c>
      <c r="AN277" s="91">
        <f t="shared" si="177"/>
        <v>0.10600203994847222</v>
      </c>
      <c r="AO277" s="91">
        <f t="shared" si="176"/>
        <v>8.1149950109792313E-2</v>
      </c>
      <c r="AP277" s="91">
        <f t="shared" si="176"/>
        <v>6.7065378339833268E-2</v>
      </c>
      <c r="AQ277" s="91">
        <f t="shared" si="176"/>
        <v>5.778706783137514E-2</v>
      </c>
      <c r="AR277" s="91">
        <f t="shared" si="176"/>
        <v>5.5298014027423105E-2</v>
      </c>
      <c r="AS277" s="91">
        <f t="shared" si="176"/>
        <v>4.8140798481768207E-2</v>
      </c>
      <c r="AT277" s="91">
        <f t="shared" si="176"/>
        <v>4.1869498778195249E-2</v>
      </c>
      <c r="AU277" s="42">
        <f t="shared" si="174"/>
        <v>-1.4445586891588258E-3</v>
      </c>
      <c r="AV277" s="91">
        <f t="shared" si="172"/>
        <v>0.77042283327822003</v>
      </c>
      <c r="AW277" s="91">
        <f t="shared" si="162"/>
        <v>1.963516224124541</v>
      </c>
      <c r="AX277" s="91">
        <f t="shared" si="163"/>
        <v>1.8975907706329707</v>
      </c>
      <c r="AY277" s="91">
        <f t="shared" si="164"/>
        <v>1.4512602994628823</v>
      </c>
      <c r="AZ277" s="91">
        <f t="shared" si="165"/>
        <v>1.1686767442688597</v>
      </c>
      <c r="BA277" s="91">
        <f t="shared" si="166"/>
        <v>0.80467211455556542</v>
      </c>
      <c r="BB277" s="91">
        <f t="shared" si="167"/>
        <v>0.82451393767356806</v>
      </c>
      <c r="BC277" s="91">
        <f t="shared" si="168"/>
        <v>0.63601978058706266</v>
      </c>
      <c r="BD277" s="91">
        <f t="shared" si="169"/>
        <v>0.56961207372900413</v>
      </c>
      <c r="BE277" s="91">
        <f t="shared" si="170"/>
        <v>0.57387800889709384</v>
      </c>
      <c r="BF277" s="91">
        <f t="shared" si="171"/>
        <v>0.45285946079007494</v>
      </c>
      <c r="BG277" s="91">
        <f t="shared" si="175"/>
        <v>-0.31756337248814509</v>
      </c>
    </row>
    <row r="278" spans="1:59" x14ac:dyDescent="0.2">
      <c r="A278" s="88" t="s">
        <v>353</v>
      </c>
      <c r="B278" s="85">
        <v>2159009</v>
      </c>
      <c r="C278" s="85">
        <v>2360999</v>
      </c>
      <c r="D278" s="85">
        <v>2417217</v>
      </c>
      <c r="E278" s="85">
        <v>4464053</v>
      </c>
      <c r="F278" s="85">
        <v>4174989</v>
      </c>
      <c r="G278" s="85">
        <v>4580069</v>
      </c>
      <c r="H278" s="85">
        <v>2381208</v>
      </c>
      <c r="I278" s="85">
        <v>2058325</v>
      </c>
      <c r="J278" s="85">
        <v>1770279</v>
      </c>
      <c r="K278" s="85">
        <v>3446375</v>
      </c>
      <c r="L278" s="43">
        <v>2726261.5630000001</v>
      </c>
      <c r="M278" s="91">
        <f t="shared" ref="M278:M288" si="178">B278/B$289*100</f>
        <v>0.29788844347263282</v>
      </c>
      <c r="N278" s="91">
        <f t="shared" ref="N278:N288" si="179">C278/C$289*100</f>
        <v>0.28973769013559231</v>
      </c>
      <c r="O278" s="91">
        <f t="shared" ref="O278:O288" si="180">D278/D$289*100</f>
        <v>0.26825721761626548</v>
      </c>
      <c r="P278" s="91">
        <f t="shared" ref="P278:P288" si="181">E278/E$289*100</f>
        <v>0.43510666888114879</v>
      </c>
      <c r="Q278" s="91">
        <f t="shared" ref="Q278:Q288" si="182">F278/F$289*100</f>
        <v>0.36361205773925259</v>
      </c>
      <c r="R278" s="91">
        <f t="shared" ref="R278:R288" si="183">G278/G$289*100</f>
        <v>0.35574954139079557</v>
      </c>
      <c r="S278" s="91">
        <f t="shared" ref="S278:S288" si="184">H278/H$289*100</f>
        <v>0.22548400807818272</v>
      </c>
      <c r="T278" s="91">
        <f t="shared" ref="T278:T288" si="185">I278/I$289*100</f>
        <v>0.16099599631762523</v>
      </c>
      <c r="U278" s="91">
        <f t="shared" ref="U278:U288" si="186">J278/J$289*100</f>
        <v>0.11958999442884251</v>
      </c>
      <c r="V278" s="91">
        <f t="shared" ref="V278:W288" si="187">K278/K$289*100</f>
        <v>0.22296409704675879</v>
      </c>
      <c r="W278" s="91">
        <f t="shared" si="187"/>
        <v>0.17267372494450417</v>
      </c>
      <c r="X278" s="42">
        <f t="shared" si="173"/>
        <v>-0.12521471852812865</v>
      </c>
      <c r="Y278" s="85">
        <v>11658</v>
      </c>
      <c r="Z278" s="85">
        <v>20291</v>
      </c>
      <c r="AA278" s="85">
        <v>0</v>
      </c>
      <c r="AB278" s="85">
        <v>90</v>
      </c>
      <c r="AC278" s="85">
        <v>30</v>
      </c>
      <c r="AD278" s="85">
        <v>56443</v>
      </c>
      <c r="AE278" s="85">
        <v>103245</v>
      </c>
      <c r="AF278" s="85">
        <v>31309</v>
      </c>
      <c r="AG278" s="85">
        <v>11721</v>
      </c>
      <c r="AH278" s="85">
        <v>44183</v>
      </c>
      <c r="AI278" s="45">
        <v>12683.934999999999</v>
      </c>
      <c r="AJ278" s="91">
        <f t="shared" si="177"/>
        <v>1.1967750147048418E-2</v>
      </c>
      <c r="AK278" s="91">
        <f t="shared" si="177"/>
        <v>1.8324541253178811E-2</v>
      </c>
      <c r="AL278" s="91">
        <f t="shared" si="177"/>
        <v>0</v>
      </c>
      <c r="AM278" s="91">
        <f t="shared" si="177"/>
        <v>6.7303953846298701E-5</v>
      </c>
      <c r="AN278" s="91">
        <f t="shared" si="177"/>
        <v>2.2072109153878276E-5</v>
      </c>
      <c r="AO278" s="91">
        <f t="shared" si="176"/>
        <v>3.7325075451631891E-2</v>
      </c>
      <c r="AP278" s="91">
        <f t="shared" si="176"/>
        <v>8.010186005293822E-2</v>
      </c>
      <c r="AQ278" s="91">
        <f t="shared" si="176"/>
        <v>1.9129971417284584E-2</v>
      </c>
      <c r="AR278" s="91">
        <f t="shared" si="176"/>
        <v>5.9176468338272056E-3</v>
      </c>
      <c r="AS278" s="91">
        <f t="shared" si="176"/>
        <v>2.0461610752373377E-2</v>
      </c>
      <c r="AT278" s="91">
        <f t="shared" si="176"/>
        <v>5.6085654823089925E-3</v>
      </c>
      <c r="AU278" s="42">
        <f t="shared" si="174"/>
        <v>-6.3591846647394253E-3</v>
      </c>
      <c r="AV278" s="91">
        <f t="shared" si="172"/>
        <v>0.53996995843926543</v>
      </c>
      <c r="AW278" s="91">
        <f t="shared" si="162"/>
        <v>0.85942433690145559</v>
      </c>
      <c r="AX278" s="91">
        <f t="shared" si="163"/>
        <v>0</v>
      </c>
      <c r="AY278" s="91">
        <f t="shared" si="164"/>
        <v>2.0161050955264199E-3</v>
      </c>
      <c r="AZ278" s="91">
        <f t="shared" si="165"/>
        <v>7.185647674760341E-4</v>
      </c>
      <c r="BA278" s="91">
        <f t="shared" si="166"/>
        <v>1.2323613465211987</v>
      </c>
      <c r="BB278" s="91">
        <f t="shared" si="167"/>
        <v>4.3358245058810487</v>
      </c>
      <c r="BC278" s="91">
        <f t="shared" si="168"/>
        <v>1.5210911785067955</v>
      </c>
      <c r="BD278" s="91">
        <f t="shared" si="169"/>
        <v>0.66209902506892981</v>
      </c>
      <c r="BE278" s="91">
        <f t="shared" si="170"/>
        <v>1.2820137100576694</v>
      </c>
      <c r="BF278" s="91">
        <f t="shared" si="171"/>
        <v>0.4652501129070864</v>
      </c>
      <c r="BG278" s="91">
        <f t="shared" si="175"/>
        <v>-7.471984553217903E-2</v>
      </c>
    </row>
    <row r="279" spans="1:59" x14ac:dyDescent="0.2">
      <c r="A279" s="88" t="s">
        <v>354</v>
      </c>
      <c r="B279" s="85">
        <v>116027</v>
      </c>
      <c r="C279" s="85">
        <v>214592</v>
      </c>
      <c r="D279" s="85">
        <v>305808</v>
      </c>
      <c r="E279" s="85">
        <v>344801</v>
      </c>
      <c r="F279" s="85">
        <v>329905</v>
      </c>
      <c r="G279" s="85">
        <v>393594</v>
      </c>
      <c r="H279" s="85">
        <v>452002</v>
      </c>
      <c r="I279" s="85">
        <v>340753</v>
      </c>
      <c r="J279" s="85">
        <v>314770</v>
      </c>
      <c r="K279" s="85">
        <v>358212</v>
      </c>
      <c r="L279" s="43">
        <v>471795.08</v>
      </c>
      <c r="M279" s="91">
        <f t="shared" si="178"/>
        <v>1.6008781080022901E-2</v>
      </c>
      <c r="N279" s="91">
        <f t="shared" si="179"/>
        <v>2.6334356940251574E-2</v>
      </c>
      <c r="O279" s="91">
        <f t="shared" si="180"/>
        <v>3.3937872853283299E-2</v>
      </c>
      <c r="P279" s="91">
        <f t="shared" si="181"/>
        <v>3.3607399942807349E-2</v>
      </c>
      <c r="Q279" s="91">
        <f t="shared" si="182"/>
        <v>2.8732395680196549E-2</v>
      </c>
      <c r="R279" s="91">
        <f t="shared" si="183"/>
        <v>3.0571785052620124E-2</v>
      </c>
      <c r="S279" s="91">
        <f t="shared" si="184"/>
        <v>4.2801478333415112E-2</v>
      </c>
      <c r="T279" s="91">
        <f t="shared" si="185"/>
        <v>2.6652675711182513E-2</v>
      </c>
      <c r="U279" s="91">
        <f t="shared" si="186"/>
        <v>2.1264073372822448E-2</v>
      </c>
      <c r="V279" s="91">
        <f t="shared" si="187"/>
        <v>2.3174615394817327E-2</v>
      </c>
      <c r="W279" s="91">
        <f t="shared" si="187"/>
        <v>2.9882170874479055E-2</v>
      </c>
      <c r="X279" s="42">
        <f t="shared" si="173"/>
        <v>1.3873389794456154E-2</v>
      </c>
      <c r="Y279" s="85">
        <v>2654</v>
      </c>
      <c r="Z279" s="85">
        <v>921</v>
      </c>
      <c r="AA279" s="85">
        <v>1688</v>
      </c>
      <c r="AB279" s="85">
        <v>480</v>
      </c>
      <c r="AC279" s="85">
        <v>386</v>
      </c>
      <c r="AD279" s="85">
        <v>1988</v>
      </c>
      <c r="AE279" s="85">
        <v>1457</v>
      </c>
      <c r="AF279" s="85">
        <v>1177</v>
      </c>
      <c r="AG279" s="85">
        <v>1509</v>
      </c>
      <c r="AH279" s="85">
        <v>3353</v>
      </c>
      <c r="AI279" s="45">
        <v>712.899</v>
      </c>
      <c r="AJ279" s="91">
        <f t="shared" si="177"/>
        <v>2.7245161168525048E-3</v>
      </c>
      <c r="AK279" s="91">
        <f t="shared" si="177"/>
        <v>8.3174326027192773E-4</v>
      </c>
      <c r="AL279" s="91">
        <f t="shared" si="177"/>
        <v>1.4037704542577906E-3</v>
      </c>
      <c r="AM279" s="91">
        <f t="shared" si="177"/>
        <v>3.5895442051359306E-4</v>
      </c>
      <c r="AN279" s="91">
        <f t="shared" si="177"/>
        <v>2.839944711132338E-4</v>
      </c>
      <c r="AO279" s="91">
        <f t="shared" si="176"/>
        <v>1.3146404336736922E-3</v>
      </c>
      <c r="AP279" s="91">
        <f t="shared" si="176"/>
        <v>1.1304025385939366E-3</v>
      </c>
      <c r="AQ279" s="91">
        <f t="shared" si="176"/>
        <v>7.1915348168718129E-4</v>
      </c>
      <c r="AR279" s="91">
        <f t="shared" si="176"/>
        <v>7.6185727090224845E-4</v>
      </c>
      <c r="AS279" s="91">
        <f t="shared" si="176"/>
        <v>1.5528094708984889E-3</v>
      </c>
      <c r="AT279" s="91">
        <f t="shared" si="176"/>
        <v>3.1522873018291237E-4</v>
      </c>
      <c r="AU279" s="42">
        <f t="shared" si="174"/>
        <v>-2.4092873866695926E-3</v>
      </c>
      <c r="AV279" s="91">
        <f t="shared" si="172"/>
        <v>2.2873986227343637</v>
      </c>
      <c r="AW279" s="91">
        <f t="shared" si="162"/>
        <v>0.4291865493587832</v>
      </c>
      <c r="AX279" s="91">
        <f t="shared" si="163"/>
        <v>0.55198032752576776</v>
      </c>
      <c r="AY279" s="91">
        <f t="shared" si="164"/>
        <v>0.13921073314752569</v>
      </c>
      <c r="AZ279" s="91">
        <f t="shared" si="165"/>
        <v>0.11700337976084026</v>
      </c>
      <c r="BA279" s="91">
        <f t="shared" si="166"/>
        <v>0.50508900034045234</v>
      </c>
      <c r="BB279" s="91">
        <f t="shared" si="167"/>
        <v>0.3223437064437768</v>
      </c>
      <c r="BC279" s="91">
        <f t="shared" si="168"/>
        <v>0.34541148573893699</v>
      </c>
      <c r="BD279" s="91">
        <f t="shared" si="169"/>
        <v>0.47939765543094959</v>
      </c>
      <c r="BE279" s="91">
        <f t="shared" si="170"/>
        <v>0.93603787701137875</v>
      </c>
      <c r="BF279" s="91">
        <f t="shared" si="171"/>
        <v>0.15110352570866148</v>
      </c>
      <c r="BG279" s="91">
        <f t="shared" si="175"/>
        <v>-2.1362950970257022</v>
      </c>
    </row>
    <row r="280" spans="1:59" x14ac:dyDescent="0.2">
      <c r="A280" s="88" t="s">
        <v>355</v>
      </c>
      <c r="B280" s="85">
        <v>1320834</v>
      </c>
      <c r="C280" s="85">
        <v>1260987</v>
      </c>
      <c r="D280" s="85">
        <v>1566406</v>
      </c>
      <c r="E280" s="85">
        <v>1643263</v>
      </c>
      <c r="F280" s="85">
        <v>1780258</v>
      </c>
      <c r="G280" s="85">
        <v>1772342</v>
      </c>
      <c r="H280" s="85">
        <v>1912519</v>
      </c>
      <c r="I280" s="85">
        <v>1990308</v>
      </c>
      <c r="J280" s="85">
        <v>1985429</v>
      </c>
      <c r="K280" s="85">
        <v>2170514</v>
      </c>
      <c r="L280" s="43">
        <v>2285812.014</v>
      </c>
      <c r="M280" s="91">
        <f t="shared" si="178"/>
        <v>0.1822415674718037</v>
      </c>
      <c r="N280" s="91">
        <f t="shared" si="179"/>
        <v>0.15474613105342702</v>
      </c>
      <c r="O280" s="91">
        <f t="shared" si="180"/>
        <v>0.17383615753878279</v>
      </c>
      <c r="P280" s="91">
        <f t="shared" si="181"/>
        <v>0.16016715975944804</v>
      </c>
      <c r="Q280" s="91">
        <f t="shared" si="182"/>
        <v>0.15504789945237371</v>
      </c>
      <c r="R280" s="91">
        <f t="shared" si="183"/>
        <v>0.13766383294392406</v>
      </c>
      <c r="S280" s="91">
        <f t="shared" si="184"/>
        <v>0.18110238569905607</v>
      </c>
      <c r="T280" s="91">
        <f t="shared" si="185"/>
        <v>0.1556759109659262</v>
      </c>
      <c r="U280" s="91">
        <f t="shared" si="186"/>
        <v>0.13412430642224324</v>
      </c>
      <c r="V280" s="91">
        <f t="shared" si="187"/>
        <v>0.14042194889916176</v>
      </c>
      <c r="W280" s="91">
        <f t="shared" si="187"/>
        <v>0.14477689167357385</v>
      </c>
      <c r="X280" s="42">
        <f t="shared" si="173"/>
        <v>-3.7464675798229846E-2</v>
      </c>
      <c r="Y280" s="85">
        <v>54537</v>
      </c>
      <c r="Z280" s="85">
        <v>24592</v>
      </c>
      <c r="AA280" s="85">
        <v>68897</v>
      </c>
      <c r="AB280" s="85">
        <v>139514</v>
      </c>
      <c r="AC280" s="85">
        <v>94030</v>
      </c>
      <c r="AD280" s="85">
        <v>63895</v>
      </c>
      <c r="AE280" s="85">
        <v>99143</v>
      </c>
      <c r="AF280" s="85">
        <v>146217</v>
      </c>
      <c r="AG280" s="85">
        <v>227745</v>
      </c>
      <c r="AH280" s="85">
        <v>207926</v>
      </c>
      <c r="AI280" s="45">
        <v>211064.527</v>
      </c>
      <c r="AJ280" s="91">
        <f t="shared" si="177"/>
        <v>5.5986034462993613E-2</v>
      </c>
      <c r="AK280" s="91">
        <f t="shared" si="177"/>
        <v>2.2208719062548586E-2</v>
      </c>
      <c r="AL280" s="91">
        <f t="shared" si="177"/>
        <v>5.7295955561018359E-2</v>
      </c>
      <c r="AM280" s="91">
        <f t="shared" si="177"/>
        <v>0.10433159796569462</v>
      </c>
      <c r="AN280" s="91">
        <f t="shared" si="177"/>
        <v>6.9181347457972484E-2</v>
      </c>
      <c r="AO280" s="91">
        <f t="shared" si="176"/>
        <v>4.2252993214074726E-2</v>
      </c>
      <c r="AP280" s="91">
        <f t="shared" si="176"/>
        <v>7.6919354072627774E-2</v>
      </c>
      <c r="AQ280" s="91">
        <f t="shared" si="176"/>
        <v>8.9339392210581625E-2</v>
      </c>
      <c r="AR280" s="91">
        <f t="shared" si="176"/>
        <v>0.11498289208855704</v>
      </c>
      <c r="AS280" s="91">
        <f t="shared" si="176"/>
        <v>9.6292711615281593E-2</v>
      </c>
      <c r="AT280" s="91">
        <f t="shared" si="176"/>
        <v>9.3328231394443004E-2</v>
      </c>
      <c r="AU280" s="42">
        <f t="shared" si="174"/>
        <v>3.7342196931449391E-2</v>
      </c>
      <c r="AV280" s="91">
        <f t="shared" si="172"/>
        <v>4.1289821431004956</v>
      </c>
      <c r="AW280" s="91">
        <f t="shared" si="162"/>
        <v>1.9502183606968193</v>
      </c>
      <c r="AX280" s="91">
        <f t="shared" si="163"/>
        <v>4.3984126720658629</v>
      </c>
      <c r="AY280" s="91">
        <f t="shared" si="164"/>
        <v>8.4900591080064487</v>
      </c>
      <c r="AZ280" s="91">
        <f t="shared" si="165"/>
        <v>5.2818187026824202</v>
      </c>
      <c r="BA280" s="91">
        <f t="shared" si="166"/>
        <v>3.6051168453943987</v>
      </c>
      <c r="BB280" s="91">
        <f t="shared" si="167"/>
        <v>5.1838962122729235</v>
      </c>
      <c r="BC280" s="91">
        <f t="shared" si="168"/>
        <v>7.3464509010665688</v>
      </c>
      <c r="BD280" s="91">
        <f t="shared" si="169"/>
        <v>11.470820663947187</v>
      </c>
      <c r="BE280" s="91">
        <f t="shared" si="170"/>
        <v>9.5795742390972833</v>
      </c>
      <c r="BF280" s="91">
        <f t="shared" si="171"/>
        <v>9.2336782599481086</v>
      </c>
      <c r="BG280" s="91">
        <f t="shared" si="175"/>
        <v>5.104696116847613</v>
      </c>
    </row>
    <row r="281" spans="1:59" x14ac:dyDescent="0.2">
      <c r="A281" s="88" t="s">
        <v>356</v>
      </c>
      <c r="B281" s="85">
        <v>635004</v>
      </c>
      <c r="C281" s="85">
        <v>745331</v>
      </c>
      <c r="D281" s="85">
        <v>920345</v>
      </c>
      <c r="E281" s="85">
        <v>845650</v>
      </c>
      <c r="F281" s="85">
        <v>1031680</v>
      </c>
      <c r="G281" s="85">
        <v>926068</v>
      </c>
      <c r="H281" s="85">
        <v>1012332</v>
      </c>
      <c r="I281" s="85">
        <v>1069520</v>
      </c>
      <c r="J281" s="85">
        <v>965712</v>
      </c>
      <c r="K281" s="85">
        <v>921175</v>
      </c>
      <c r="L281" s="43">
        <v>1035746.2659999999</v>
      </c>
      <c r="M281" s="91">
        <f t="shared" si="178"/>
        <v>8.7614434751729017E-2</v>
      </c>
      <c r="N281" s="91">
        <f t="shared" si="179"/>
        <v>9.146572375780386E-2</v>
      </c>
      <c r="O281" s="91">
        <f t="shared" si="180"/>
        <v>0.10213778446330711</v>
      </c>
      <c r="P281" s="91">
        <f t="shared" si="181"/>
        <v>8.2424638448365964E-2</v>
      </c>
      <c r="Q281" s="91">
        <f t="shared" si="182"/>
        <v>8.9852042179855346E-2</v>
      </c>
      <c r="R281" s="91">
        <f t="shared" si="183"/>
        <v>7.1930852198229173E-2</v>
      </c>
      <c r="S281" s="91">
        <f t="shared" si="184"/>
        <v>9.5860872660348387E-2</v>
      </c>
      <c r="T281" s="91">
        <f t="shared" si="185"/>
        <v>8.3654640536177008E-2</v>
      </c>
      <c r="U281" s="91">
        <f t="shared" si="186"/>
        <v>6.5238017679623575E-2</v>
      </c>
      <c r="V281" s="91">
        <f t="shared" si="187"/>
        <v>5.9595648209219268E-2</v>
      </c>
      <c r="W281" s="91">
        <f t="shared" si="187"/>
        <v>6.5601249812133763E-2</v>
      </c>
      <c r="X281" s="42">
        <f t="shared" si="173"/>
        <v>-2.2013184939595254E-2</v>
      </c>
      <c r="Y281" s="85">
        <v>72</v>
      </c>
      <c r="Z281" s="85">
        <v>4203</v>
      </c>
      <c r="AA281" s="85">
        <v>1671</v>
      </c>
      <c r="AB281" s="85">
        <v>1377</v>
      </c>
      <c r="AC281" s="85">
        <v>288</v>
      </c>
      <c r="AD281" s="85">
        <v>5112</v>
      </c>
      <c r="AE281" s="85">
        <v>344</v>
      </c>
      <c r="AF281" s="85">
        <v>4834</v>
      </c>
      <c r="AG281" s="85">
        <v>39609</v>
      </c>
      <c r="AH281" s="85">
        <v>24321</v>
      </c>
      <c r="AI281" s="45">
        <v>862.73099999999999</v>
      </c>
      <c r="AJ281" s="91">
        <f t="shared" si="177"/>
        <v>7.3913022009563058E-5</v>
      </c>
      <c r="AK281" s="91">
        <f t="shared" si="177"/>
        <v>3.7956752691888297E-3</v>
      </c>
      <c r="AL281" s="91">
        <f t="shared" si="177"/>
        <v>1.38963295560709E-3</v>
      </c>
      <c r="AM281" s="91">
        <f t="shared" si="177"/>
        <v>1.02975049384837E-3</v>
      </c>
      <c r="AN281" s="91">
        <f t="shared" si="177"/>
        <v>2.1189224787723147E-4</v>
      </c>
      <c r="AO281" s="91">
        <f t="shared" si="176"/>
        <v>3.38050397230378E-3</v>
      </c>
      <c r="AP281" s="91">
        <f t="shared" si="176"/>
        <v>2.6688982379980384E-4</v>
      </c>
      <c r="AQ281" s="91">
        <f t="shared" si="176"/>
        <v>2.9536006206251778E-3</v>
      </c>
      <c r="AR281" s="91">
        <f t="shared" si="176"/>
        <v>1.999761739109818E-2</v>
      </c>
      <c r="AS281" s="91">
        <f t="shared" si="176"/>
        <v>1.1263310212264285E-2</v>
      </c>
      <c r="AT281" s="91">
        <f t="shared" si="176"/>
        <v>3.8148124435499861E-4</v>
      </c>
      <c r="AU281" s="42">
        <f t="shared" si="174"/>
        <v>3.0756822234543555E-4</v>
      </c>
      <c r="AV281" s="91">
        <f t="shared" si="172"/>
        <v>1.1338511253472419E-2</v>
      </c>
      <c r="AW281" s="91">
        <f t="shared" si="162"/>
        <v>0.56391053102581268</v>
      </c>
      <c r="AX281" s="91">
        <f t="shared" si="163"/>
        <v>0.18156234890177053</v>
      </c>
      <c r="AY281" s="91">
        <f t="shared" si="164"/>
        <v>0.16283332347898066</v>
      </c>
      <c r="AZ281" s="91">
        <f t="shared" si="165"/>
        <v>2.7915632754342432E-2</v>
      </c>
      <c r="BA281" s="91">
        <f t="shared" si="166"/>
        <v>0.55201129938622218</v>
      </c>
      <c r="BB281" s="91">
        <f t="shared" si="167"/>
        <v>3.3980946962063829E-2</v>
      </c>
      <c r="BC281" s="91">
        <f t="shared" si="168"/>
        <v>0.45197845762585087</v>
      </c>
      <c r="BD281" s="91">
        <f t="shared" si="169"/>
        <v>4.1015333764103588</v>
      </c>
      <c r="BE281" s="91">
        <f t="shared" si="170"/>
        <v>2.6402149428718755</v>
      </c>
      <c r="BF281" s="91">
        <f t="shared" si="171"/>
        <v>8.3295593556115224E-2</v>
      </c>
      <c r="BG281" s="91">
        <f t="shared" si="175"/>
        <v>7.1957082302642805E-2</v>
      </c>
    </row>
    <row r="282" spans="1:59" x14ac:dyDescent="0.2">
      <c r="A282" s="88" t="s">
        <v>363</v>
      </c>
      <c r="B282" s="85">
        <v>1000</v>
      </c>
      <c r="C282" s="85">
        <v>0</v>
      </c>
      <c r="D282" s="85">
        <v>0</v>
      </c>
      <c r="E282" s="85">
        <v>5170</v>
      </c>
      <c r="F282" s="85">
        <v>23310</v>
      </c>
      <c r="G282" s="85">
        <v>8624</v>
      </c>
      <c r="H282" s="85">
        <v>0</v>
      </c>
      <c r="I282" s="85">
        <v>0</v>
      </c>
      <c r="J282" s="85">
        <v>0</v>
      </c>
      <c r="K282" s="85">
        <v>28400</v>
      </c>
      <c r="L282" s="43">
        <v>30000</v>
      </c>
      <c r="M282" s="91">
        <f t="shared" si="178"/>
        <v>1.3797461866654228E-4</v>
      </c>
      <c r="N282" s="91">
        <f t="shared" si="179"/>
        <v>0</v>
      </c>
      <c r="O282" s="91">
        <f t="shared" si="180"/>
        <v>0</v>
      </c>
      <c r="P282" s="91">
        <f t="shared" si="181"/>
        <v>5.0391459915810567E-4</v>
      </c>
      <c r="Q282" s="91">
        <f t="shared" si="182"/>
        <v>2.0301363826113021E-3</v>
      </c>
      <c r="R282" s="91">
        <f t="shared" si="183"/>
        <v>6.6985542029044125E-4</v>
      </c>
      <c r="S282" s="91">
        <f t="shared" si="184"/>
        <v>0</v>
      </c>
      <c r="T282" s="91">
        <f t="shared" si="185"/>
        <v>0</v>
      </c>
      <c r="U282" s="91">
        <f t="shared" si="186"/>
        <v>0</v>
      </c>
      <c r="V282" s="91">
        <f t="shared" si="187"/>
        <v>1.8373451397854122E-3</v>
      </c>
      <c r="W282" s="91">
        <f t="shared" si="187"/>
        <v>1.9001154616414642E-3</v>
      </c>
      <c r="X282" s="42">
        <f t="shared" si="173"/>
        <v>1.7621408429749218E-3</v>
      </c>
      <c r="Y282" s="85"/>
      <c r="Z282" s="85"/>
      <c r="AA282" s="85"/>
      <c r="AB282" s="85"/>
      <c r="AC282" s="85"/>
      <c r="AD282" s="85"/>
      <c r="AE282" s="85"/>
      <c r="AF282" s="85"/>
      <c r="AG282" s="85"/>
      <c r="AH282" s="85"/>
      <c r="AI282" s="45">
        <v>0</v>
      </c>
      <c r="AJ282" s="91"/>
      <c r="AK282" s="91"/>
      <c r="AL282" s="91"/>
      <c r="AM282" s="91"/>
      <c r="AN282" s="91"/>
      <c r="AO282" s="91"/>
      <c r="AP282" s="91"/>
      <c r="AQ282" s="91"/>
      <c r="AR282" s="91"/>
      <c r="AS282" s="91"/>
      <c r="AT282" s="91"/>
      <c r="AU282" s="42"/>
      <c r="AV282" s="91">
        <f t="shared" si="172"/>
        <v>0</v>
      </c>
      <c r="AW282" s="91"/>
      <c r="AX282" s="91"/>
      <c r="AY282" s="91">
        <f t="shared" ref="AY282:BA287" si="188">AB282/E282*100</f>
        <v>0</v>
      </c>
      <c r="AZ282" s="91">
        <f t="shared" si="188"/>
        <v>0</v>
      </c>
      <c r="BA282" s="91">
        <f t="shared" si="188"/>
        <v>0</v>
      </c>
      <c r="BB282" s="91"/>
      <c r="BC282" s="91"/>
      <c r="BD282" s="91"/>
      <c r="BE282" s="91">
        <f t="shared" ref="BE282:BF287" si="189">AH282/K282*100</f>
        <v>0</v>
      </c>
      <c r="BF282" s="91">
        <f t="shared" si="189"/>
        <v>0</v>
      </c>
      <c r="BG282" s="91">
        <f t="shared" si="175"/>
        <v>0</v>
      </c>
    </row>
    <row r="283" spans="1:59" x14ac:dyDescent="0.2">
      <c r="A283" s="88" t="s">
        <v>357</v>
      </c>
      <c r="B283" s="85">
        <v>1615936</v>
      </c>
      <c r="C283" s="85">
        <v>2067159</v>
      </c>
      <c r="D283" s="85">
        <v>2037040</v>
      </c>
      <c r="E283" s="85">
        <v>2714832</v>
      </c>
      <c r="F283" s="85">
        <v>2935530</v>
      </c>
      <c r="G283" s="85">
        <v>2881743</v>
      </c>
      <c r="H283" s="85">
        <v>3121615</v>
      </c>
      <c r="I283" s="85">
        <v>3605513</v>
      </c>
      <c r="J283" s="85">
        <v>3488415</v>
      </c>
      <c r="K283" s="85">
        <v>3628174</v>
      </c>
      <c r="L283" s="43">
        <v>4169806.7960000001</v>
      </c>
      <c r="M283" s="91">
        <f t="shared" si="178"/>
        <v>0.22295815338953767</v>
      </c>
      <c r="N283" s="91">
        <f t="shared" si="179"/>
        <v>0.25367815649350162</v>
      </c>
      <c r="O283" s="91">
        <f t="shared" si="180"/>
        <v>0.22606604312853887</v>
      </c>
      <c r="P283" s="91">
        <f t="shared" si="181"/>
        <v>0.26461189150127629</v>
      </c>
      <c r="Q283" s="91">
        <f t="shared" si="182"/>
        <v>0.25566393201402637</v>
      </c>
      <c r="R283" s="91">
        <f t="shared" si="183"/>
        <v>0.22383478298168333</v>
      </c>
      <c r="S283" s="91">
        <f t="shared" si="184"/>
        <v>0.29559545486029626</v>
      </c>
      <c r="T283" s="91">
        <f t="shared" si="185"/>
        <v>0.28201239244101384</v>
      </c>
      <c r="U283" s="91">
        <f t="shared" si="186"/>
        <v>0.23565750393892185</v>
      </c>
      <c r="V283" s="91">
        <f t="shared" si="187"/>
        <v>0.23472562905619007</v>
      </c>
      <c r="W283" s="91">
        <f t="shared" si="187"/>
        <v>0.26410381217124185</v>
      </c>
      <c r="X283" s="42">
        <f t="shared" si="173"/>
        <v>4.1145658781704175E-2</v>
      </c>
      <c r="Y283" s="85">
        <v>2986</v>
      </c>
      <c r="Z283" s="85">
        <v>2043</v>
      </c>
      <c r="AA283" s="85">
        <v>7372</v>
      </c>
      <c r="AB283" s="85">
        <v>6716</v>
      </c>
      <c r="AC283" s="85">
        <v>8189</v>
      </c>
      <c r="AD283" s="85">
        <v>9480</v>
      </c>
      <c r="AE283" s="85">
        <v>38202</v>
      </c>
      <c r="AF283" s="85">
        <v>25592</v>
      </c>
      <c r="AG283" s="85">
        <v>20468</v>
      </c>
      <c r="AH283" s="85">
        <v>23104</v>
      </c>
      <c r="AI283" s="45">
        <v>20133.817999999999</v>
      </c>
      <c r="AJ283" s="91">
        <f t="shared" si="177"/>
        <v>3.0653372738966007E-3</v>
      </c>
      <c r="AK283" s="91">
        <f t="shared" si="177"/>
        <v>1.8450070366292598E-3</v>
      </c>
      <c r="AL283" s="91">
        <f t="shared" si="177"/>
        <v>6.1306847089978864E-3</v>
      </c>
      <c r="AM283" s="91">
        <f t="shared" si="177"/>
        <v>5.0223706003526894E-3</v>
      </c>
      <c r="AN283" s="91">
        <f t="shared" si="177"/>
        <v>6.0249500620369739E-3</v>
      </c>
      <c r="AO283" s="91">
        <f t="shared" si="176"/>
        <v>6.2690097138966804E-3</v>
      </c>
      <c r="AP283" s="91">
        <f t="shared" si="176"/>
        <v>2.9638735606977051E-2</v>
      </c>
      <c r="AQ283" s="91">
        <f t="shared" si="176"/>
        <v>1.5636852934017283E-2</v>
      </c>
      <c r="AR283" s="91">
        <f t="shared" si="176"/>
        <v>1.0333793651972976E-2</v>
      </c>
      <c r="AS283" s="91">
        <f t="shared" si="176"/>
        <v>1.0699704746686156E-2</v>
      </c>
      <c r="AT283" s="91">
        <f t="shared" si="176"/>
        <v>8.9027448234236042E-3</v>
      </c>
      <c r="AU283" s="42">
        <f t="shared" si="174"/>
        <v>5.8374075495270031E-3</v>
      </c>
      <c r="AV283" s="91">
        <f t="shared" si="172"/>
        <v>0.18478454592261079</v>
      </c>
      <c r="AW283" s="91">
        <f t="shared" ref="AW283:AX287" si="190">Z283/C283*100</f>
        <v>9.8831294544831819E-2</v>
      </c>
      <c r="AX283" s="91">
        <f t="shared" si="190"/>
        <v>0.36189765542159213</v>
      </c>
      <c r="AY283" s="91">
        <f t="shared" si="188"/>
        <v>0.24738179010708583</v>
      </c>
      <c r="AZ283" s="91">
        <f t="shared" si="188"/>
        <v>0.27896155038442799</v>
      </c>
      <c r="BA283" s="91">
        <f t="shared" si="188"/>
        <v>0.3289675727502418</v>
      </c>
      <c r="BB283" s="91">
        <f t="shared" ref="BB283:BD287" si="191">AE283/H283*100</f>
        <v>1.2237896089043652</v>
      </c>
      <c r="BC283" s="91">
        <f t="shared" si="191"/>
        <v>0.70980190613651928</v>
      </c>
      <c r="BD283" s="91">
        <f t="shared" si="191"/>
        <v>0.58674211640530149</v>
      </c>
      <c r="BE283" s="91">
        <f t="shared" si="189"/>
        <v>0.63679415595834155</v>
      </c>
      <c r="BF283" s="91">
        <f t="shared" si="189"/>
        <v>0.48284774295331645</v>
      </c>
      <c r="BG283" s="91">
        <f t="shared" si="175"/>
        <v>0.29806319703070566</v>
      </c>
    </row>
    <row r="284" spans="1:59" x14ac:dyDescent="0.2">
      <c r="A284" s="88" t="s">
        <v>358</v>
      </c>
      <c r="B284" s="85">
        <v>844928</v>
      </c>
      <c r="C284" s="85">
        <v>506395</v>
      </c>
      <c r="D284" s="85">
        <v>668594</v>
      </c>
      <c r="E284" s="85">
        <v>693126</v>
      </c>
      <c r="F284" s="85">
        <v>654518</v>
      </c>
      <c r="G284" s="85">
        <v>540713</v>
      </c>
      <c r="H284" s="85">
        <v>434997</v>
      </c>
      <c r="I284" s="85">
        <v>577555</v>
      </c>
      <c r="J284" s="85">
        <v>673238</v>
      </c>
      <c r="K284" s="85">
        <v>603694</v>
      </c>
      <c r="L284" s="43">
        <v>681290.98699999996</v>
      </c>
      <c r="M284" s="91">
        <f t="shared" si="178"/>
        <v>0.11657861860068423</v>
      </c>
      <c r="N284" s="91">
        <f t="shared" si="179"/>
        <v>6.2143913485864781E-2</v>
      </c>
      <c r="O284" s="91">
        <f t="shared" si="180"/>
        <v>7.4199033911696535E-2</v>
      </c>
      <c r="P284" s="91">
        <f t="shared" si="181"/>
        <v>6.7558280552429628E-2</v>
      </c>
      <c r="Q284" s="91">
        <f t="shared" si="182"/>
        <v>5.7003895532989457E-2</v>
      </c>
      <c r="R284" s="91">
        <f t="shared" si="183"/>
        <v>4.1999018306065089E-2</v>
      </c>
      <c r="S284" s="91">
        <f t="shared" si="184"/>
        <v>4.1191221876453146E-2</v>
      </c>
      <c r="T284" s="91">
        <f t="shared" si="185"/>
        <v>4.5174616570865161E-2</v>
      </c>
      <c r="U284" s="91">
        <f t="shared" si="186"/>
        <v>4.5480135430226006E-2</v>
      </c>
      <c r="V284" s="91">
        <f t="shared" si="187"/>
        <v>3.9056135099211783E-2</v>
      </c>
      <c r="W284" s="91">
        <f t="shared" si="187"/>
        <v>4.3151051275855799E-2</v>
      </c>
      <c r="X284" s="42">
        <f t="shared" si="173"/>
        <v>-7.3427567324828441E-2</v>
      </c>
      <c r="Y284" s="85">
        <v>3028</v>
      </c>
      <c r="Z284" s="85">
        <v>2971</v>
      </c>
      <c r="AA284" s="85">
        <v>3117</v>
      </c>
      <c r="AB284" s="85">
        <v>969</v>
      </c>
      <c r="AC284" s="85">
        <v>3279</v>
      </c>
      <c r="AD284" s="85">
        <v>4843</v>
      </c>
      <c r="AE284" s="85">
        <v>8865</v>
      </c>
      <c r="AF284" s="85">
        <v>1036</v>
      </c>
      <c r="AG284" s="85">
        <v>33973</v>
      </c>
      <c r="AH284" s="85">
        <v>9362</v>
      </c>
      <c r="AI284" s="45">
        <v>11184.942999999999</v>
      </c>
      <c r="AJ284" s="91">
        <f t="shared" si="177"/>
        <v>3.1084532034021794E-3</v>
      </c>
      <c r="AK284" s="91">
        <f t="shared" si="177"/>
        <v>2.6830719069141119E-3</v>
      </c>
      <c r="AL284" s="91">
        <f t="shared" si="177"/>
        <v>2.5921519584843201E-3</v>
      </c>
      <c r="AM284" s="91">
        <f t="shared" si="177"/>
        <v>7.2463923641181592E-4</v>
      </c>
      <c r="AN284" s="91">
        <f t="shared" si="177"/>
        <v>2.4124815305188955E-3</v>
      </c>
      <c r="AO284" s="91">
        <f t="shared" si="176"/>
        <v>3.2026175152322389E-3</v>
      </c>
      <c r="AP284" s="91">
        <f t="shared" si="176"/>
        <v>6.8778438604222706E-3</v>
      </c>
      <c r="AQ284" s="91">
        <f t="shared" si="176"/>
        <v>6.3300170520638895E-4</v>
      </c>
      <c r="AR284" s="91">
        <f t="shared" si="176"/>
        <v>1.7152138544971562E-2</v>
      </c>
      <c r="AS284" s="91">
        <f t="shared" si="176"/>
        <v>4.3356404015960784E-3</v>
      </c>
      <c r="AT284" s="91">
        <f t="shared" si="176"/>
        <v>4.9457431965232862E-3</v>
      </c>
      <c r="AU284" s="42">
        <f t="shared" si="174"/>
        <v>1.8372899931211068E-3</v>
      </c>
      <c r="AV284" s="91">
        <f t="shared" si="172"/>
        <v>0.35837373125284044</v>
      </c>
      <c r="AW284" s="91">
        <f t="shared" si="190"/>
        <v>0.58669615616267934</v>
      </c>
      <c r="AX284" s="91">
        <f t="shared" si="190"/>
        <v>0.46620220941258828</v>
      </c>
      <c r="AY284" s="91">
        <f t="shared" si="188"/>
        <v>0.13980142138658772</v>
      </c>
      <c r="AZ284" s="91">
        <f t="shared" si="188"/>
        <v>0.50097934663370602</v>
      </c>
      <c r="BA284" s="91">
        <f t="shared" si="188"/>
        <v>0.8956692367300213</v>
      </c>
      <c r="BB284" s="91">
        <f t="shared" si="191"/>
        <v>2.0379450892764779</v>
      </c>
      <c r="BC284" s="91">
        <f t="shared" si="191"/>
        <v>0.17937685588385521</v>
      </c>
      <c r="BD284" s="91">
        <f t="shared" si="191"/>
        <v>5.0462095128320152</v>
      </c>
      <c r="BE284" s="91">
        <f t="shared" si="189"/>
        <v>1.5507856629351957</v>
      </c>
      <c r="BF284" s="91">
        <f t="shared" si="189"/>
        <v>1.6417277218434712</v>
      </c>
      <c r="BG284" s="91">
        <f t="shared" si="175"/>
        <v>1.2833539905906308</v>
      </c>
    </row>
    <row r="285" spans="1:59" x14ac:dyDescent="0.2">
      <c r="A285" s="88" t="s">
        <v>359</v>
      </c>
      <c r="B285" s="85">
        <v>4816374</v>
      </c>
      <c r="C285" s="85">
        <v>4728834</v>
      </c>
      <c r="D285" s="85">
        <v>4919362</v>
      </c>
      <c r="E285" s="85">
        <v>5917827</v>
      </c>
      <c r="F285" s="85">
        <v>5963682</v>
      </c>
      <c r="G285" s="85">
        <v>5490903</v>
      </c>
      <c r="H285" s="85">
        <v>5481298</v>
      </c>
      <c r="I285" s="85">
        <v>5661570</v>
      </c>
      <c r="J285" s="85">
        <v>5653994</v>
      </c>
      <c r="K285" s="85">
        <v>6063042</v>
      </c>
      <c r="L285" s="43">
        <v>6162787.267</v>
      </c>
      <c r="M285" s="91">
        <f t="shared" si="178"/>
        <v>0.66453736600544888</v>
      </c>
      <c r="N285" s="91">
        <f t="shared" si="179"/>
        <v>0.58031428229942217</v>
      </c>
      <c r="O285" s="91">
        <f t="shared" si="180"/>
        <v>0.54593955055222054</v>
      </c>
      <c r="P285" s="91">
        <f t="shared" si="181"/>
        <v>0.57680453009516741</v>
      </c>
      <c r="Q285" s="91">
        <f t="shared" si="182"/>
        <v>0.51939458612287148</v>
      </c>
      <c r="R285" s="91">
        <f t="shared" si="183"/>
        <v>0.42649711698040871</v>
      </c>
      <c r="S285" s="91">
        <f t="shared" si="184"/>
        <v>0.51904119359204526</v>
      </c>
      <c r="T285" s="91">
        <f t="shared" si="185"/>
        <v>0.44283099261388625</v>
      </c>
      <c r="U285" s="91">
        <f t="shared" si="186"/>
        <v>0.38195172114718018</v>
      </c>
      <c r="V285" s="91">
        <f t="shared" si="187"/>
        <v>0.392250026444184</v>
      </c>
      <c r="W285" s="91">
        <f t="shared" si="187"/>
        <v>0.39033357909446142</v>
      </c>
      <c r="X285" s="42">
        <f t="shared" si="173"/>
        <v>-0.27420378691098746</v>
      </c>
      <c r="Y285" s="85">
        <v>105741</v>
      </c>
      <c r="Z285" s="85">
        <v>88153</v>
      </c>
      <c r="AA285" s="85">
        <v>74441</v>
      </c>
      <c r="AB285" s="85">
        <v>118480</v>
      </c>
      <c r="AC285" s="85">
        <v>131683</v>
      </c>
      <c r="AD285" s="85">
        <v>130805</v>
      </c>
      <c r="AE285" s="85">
        <v>143732</v>
      </c>
      <c r="AF285" s="85">
        <v>153445</v>
      </c>
      <c r="AG285" s="85">
        <v>165829</v>
      </c>
      <c r="AH285" s="85">
        <v>212794</v>
      </c>
      <c r="AI285" s="45">
        <v>168558.359</v>
      </c>
      <c r="AJ285" s="91">
        <f t="shared" si="177"/>
        <v>0.10855051194879455</v>
      </c>
      <c r="AK285" s="91">
        <f t="shared" si="177"/>
        <v>7.9609841067048034E-2</v>
      </c>
      <c r="AL285" s="91">
        <f t="shared" si="177"/>
        <v>6.1906443356282093E-2</v>
      </c>
      <c r="AM285" s="91">
        <f t="shared" si="177"/>
        <v>8.8601916130105207E-2</v>
      </c>
      <c r="AN285" s="91">
        <f t="shared" si="177"/>
        <v>9.6884051657005102E-2</v>
      </c>
      <c r="AO285" s="91">
        <f t="shared" si="176"/>
        <v>8.6499769580828612E-2</v>
      </c>
      <c r="AP285" s="91">
        <f t="shared" si="176"/>
        <v>0.11151339579765523</v>
      </c>
      <c r="AQ285" s="91">
        <f t="shared" si="176"/>
        <v>9.3755740014859409E-2</v>
      </c>
      <c r="AR285" s="91">
        <f t="shared" si="176"/>
        <v>8.372301482866068E-2</v>
      </c>
      <c r="AS285" s="91">
        <f t="shared" si="176"/>
        <v>9.8547133477594098E-2</v>
      </c>
      <c r="AT285" s="91">
        <f t="shared" si="176"/>
        <v>7.4532910649735065E-2</v>
      </c>
      <c r="AU285" s="42">
        <f t="shared" si="174"/>
        <v>-3.401760129905948E-2</v>
      </c>
      <c r="AV285" s="91">
        <f t="shared" si="172"/>
        <v>2.1954482770648625</v>
      </c>
      <c r="AW285" s="91">
        <f t="shared" si="190"/>
        <v>1.8641593255335247</v>
      </c>
      <c r="AX285" s="91">
        <f t="shared" si="190"/>
        <v>1.5132246823876756</v>
      </c>
      <c r="AY285" s="91">
        <f t="shared" si="188"/>
        <v>2.00208623874946</v>
      </c>
      <c r="AZ285" s="91">
        <f t="shared" si="188"/>
        <v>2.2080821881515478</v>
      </c>
      <c r="BA285" s="91">
        <f t="shared" si="188"/>
        <v>2.3822129074216027</v>
      </c>
      <c r="BB285" s="91">
        <f t="shared" si="191"/>
        <v>2.6222256115248617</v>
      </c>
      <c r="BC285" s="91">
        <f t="shared" si="191"/>
        <v>2.7102906084354692</v>
      </c>
      <c r="BD285" s="91">
        <f t="shared" si="191"/>
        <v>2.9329532362432644</v>
      </c>
      <c r="BE285" s="91">
        <f t="shared" si="189"/>
        <v>3.5096903501575611</v>
      </c>
      <c r="BF285" s="91">
        <f t="shared" si="189"/>
        <v>2.7350994233174784</v>
      </c>
      <c r="BG285" s="91">
        <f t="shared" si="175"/>
        <v>0.5396511462526159</v>
      </c>
    </row>
    <row r="286" spans="1:59" x14ac:dyDescent="0.2">
      <c r="A286" s="88" t="s">
        <v>360</v>
      </c>
      <c r="B286" s="85">
        <v>15043576</v>
      </c>
      <c r="C286" s="85">
        <v>16781625</v>
      </c>
      <c r="D286" s="85">
        <v>18800866</v>
      </c>
      <c r="E286" s="85">
        <v>21595289</v>
      </c>
      <c r="F286" s="85">
        <v>24277382</v>
      </c>
      <c r="G286" s="85">
        <v>27830906</v>
      </c>
      <c r="H286" s="85">
        <v>22610420</v>
      </c>
      <c r="I286" s="85">
        <v>33090006</v>
      </c>
      <c r="J286" s="85">
        <v>32298878</v>
      </c>
      <c r="K286" s="85">
        <v>33616928</v>
      </c>
      <c r="L286" s="43">
        <v>32130566.313000001</v>
      </c>
      <c r="M286" s="91">
        <f t="shared" si="178"/>
        <v>2.0756316619811472</v>
      </c>
      <c r="N286" s="91">
        <f t="shared" si="179"/>
        <v>2.0594118270366524</v>
      </c>
      <c r="O286" s="91">
        <f t="shared" si="180"/>
        <v>2.0864771354562897</v>
      </c>
      <c r="P286" s="91">
        <f t="shared" si="181"/>
        <v>2.1048706770093712</v>
      </c>
      <c r="Q286" s="91">
        <f t="shared" si="182"/>
        <v>2.1143885230696156</v>
      </c>
      <c r="R286" s="91">
        <f t="shared" si="183"/>
        <v>2.1617211544171804</v>
      </c>
      <c r="S286" s="91">
        <f t="shared" si="184"/>
        <v>2.1410511496396381</v>
      </c>
      <c r="T286" s="91">
        <f t="shared" si="185"/>
        <v>2.5882008352063917</v>
      </c>
      <c r="U286" s="91">
        <f t="shared" si="186"/>
        <v>2.1819287468686368</v>
      </c>
      <c r="V286" s="91">
        <f t="shared" si="187"/>
        <v>2.1748556082857795</v>
      </c>
      <c r="W286" s="91">
        <f t="shared" si="187"/>
        <v>2.0350595280875896</v>
      </c>
      <c r="X286" s="42">
        <f t="shared" si="173"/>
        <v>-4.0572133893557627E-2</v>
      </c>
      <c r="Y286" s="85">
        <v>3003106</v>
      </c>
      <c r="Z286" s="85">
        <v>3347992</v>
      </c>
      <c r="AA286" s="85">
        <v>3669571</v>
      </c>
      <c r="AB286" s="85">
        <v>4134001</v>
      </c>
      <c r="AC286" s="85">
        <v>4330626</v>
      </c>
      <c r="AD286" s="85">
        <v>4805557</v>
      </c>
      <c r="AE286" s="85">
        <v>3797264</v>
      </c>
      <c r="AF286" s="85">
        <v>4983100</v>
      </c>
      <c r="AG286" s="85">
        <v>5855483</v>
      </c>
      <c r="AH286" s="85">
        <v>6377733</v>
      </c>
      <c r="AI286" s="45">
        <v>6595458.5999999996</v>
      </c>
      <c r="AJ286" s="91">
        <f t="shared" si="177"/>
        <v>3.082897776042373</v>
      </c>
      <c r="AK286" s="91">
        <f t="shared" si="177"/>
        <v>3.0235285357701756</v>
      </c>
      <c r="AL286" s="91">
        <f t="shared" si="177"/>
        <v>3.0516797094793926</v>
      </c>
      <c r="AM286" s="91">
        <f t="shared" si="177"/>
        <v>3.0914956944950296</v>
      </c>
      <c r="AN286" s="91">
        <f t="shared" si="177"/>
        <v>3.1862016592207754</v>
      </c>
      <c r="AO286" s="91">
        <f t="shared" si="176"/>
        <v>3.1778569107261805</v>
      </c>
      <c r="AP286" s="91">
        <f t="shared" si="176"/>
        <v>2.9460788368643556</v>
      </c>
      <c r="AQ286" s="91">
        <f t="shared" si="176"/>
        <v>3.0447015417123131</v>
      </c>
      <c r="AR286" s="91">
        <f t="shared" si="176"/>
        <v>2.9562904560599805</v>
      </c>
      <c r="AS286" s="91">
        <f t="shared" si="176"/>
        <v>2.9535950507789539</v>
      </c>
      <c r="AT286" s="91">
        <f t="shared" si="176"/>
        <v>2.9163710980825739</v>
      </c>
      <c r="AU286" s="42">
        <f t="shared" si="174"/>
        <v>-0.16652667795979914</v>
      </c>
      <c r="AV286" s="91">
        <f t="shared" si="172"/>
        <v>19.962713652658117</v>
      </c>
      <c r="AW286" s="91">
        <f t="shared" si="190"/>
        <v>19.950344498819394</v>
      </c>
      <c r="AX286" s="91">
        <f t="shared" si="190"/>
        <v>19.518095602617453</v>
      </c>
      <c r="AY286" s="91">
        <f t="shared" si="188"/>
        <v>19.143068657242789</v>
      </c>
      <c r="AZ286" s="91">
        <f t="shared" si="188"/>
        <v>17.838109562225448</v>
      </c>
      <c r="BA286" s="91">
        <f t="shared" si="188"/>
        <v>17.266980097593663</v>
      </c>
      <c r="BB286" s="91">
        <f t="shared" si="191"/>
        <v>16.794309880134911</v>
      </c>
      <c r="BC286" s="91">
        <f t="shared" si="191"/>
        <v>15.059229665899728</v>
      </c>
      <c r="BD286" s="91">
        <f t="shared" si="191"/>
        <v>18.129060086855027</v>
      </c>
      <c r="BE286" s="91">
        <f t="shared" si="189"/>
        <v>18.971790045776938</v>
      </c>
      <c r="BF286" s="91">
        <f t="shared" si="189"/>
        <v>20.527053696316216</v>
      </c>
      <c r="BG286" s="91">
        <f t="shared" si="175"/>
        <v>0.56434004365809898</v>
      </c>
    </row>
    <row r="287" spans="1:59" x14ac:dyDescent="0.2">
      <c r="A287" s="88" t="s">
        <v>361</v>
      </c>
      <c r="B287" s="85">
        <v>5858199</v>
      </c>
      <c r="C287" s="85">
        <v>5737754</v>
      </c>
      <c r="D287" s="85">
        <v>5328568</v>
      </c>
      <c r="E287" s="85">
        <v>5365184</v>
      </c>
      <c r="F287" s="85">
        <v>6128446</v>
      </c>
      <c r="G287" s="85">
        <v>6237098</v>
      </c>
      <c r="H287" s="85">
        <v>5799825</v>
      </c>
      <c r="I287" s="85">
        <v>5936431</v>
      </c>
      <c r="J287" s="85">
        <v>5661730</v>
      </c>
      <c r="K287" s="85">
        <v>5744817</v>
      </c>
      <c r="L287" s="43">
        <v>5900203.5</v>
      </c>
      <c r="M287" s="91">
        <f t="shared" si="178"/>
        <v>0.80828277309771923</v>
      </c>
      <c r="N287" s="91">
        <f t="shared" si="179"/>
        <v>0.70412718960332277</v>
      </c>
      <c r="O287" s="91">
        <f t="shared" si="180"/>
        <v>0.59135229710823167</v>
      </c>
      <c r="P287" s="91">
        <f t="shared" si="181"/>
        <v>0.5229389835144066</v>
      </c>
      <c r="Q287" s="91">
        <f t="shared" si="182"/>
        <v>0.53374436694417438</v>
      </c>
      <c r="R287" s="91">
        <f t="shared" si="183"/>
        <v>0.48445662131060646</v>
      </c>
      <c r="S287" s="91">
        <f t="shared" si="184"/>
        <v>0.549203508115228</v>
      </c>
      <c r="T287" s="91">
        <f t="shared" si="185"/>
        <v>0.4643297940878317</v>
      </c>
      <c r="U287" s="91">
        <f t="shared" si="186"/>
        <v>0.38247432136833259</v>
      </c>
      <c r="V287" s="91">
        <f t="shared" si="187"/>
        <v>0.37166238006713426</v>
      </c>
      <c r="W287" s="91">
        <f t="shared" si="187"/>
        <v>0.37370226323936945</v>
      </c>
      <c r="X287" s="42">
        <f t="shared" si="173"/>
        <v>-0.43458050985834978</v>
      </c>
      <c r="Y287" s="85">
        <v>561202</v>
      </c>
      <c r="Z287" s="85">
        <v>454191</v>
      </c>
      <c r="AA287" s="85">
        <v>330692</v>
      </c>
      <c r="AB287" s="85">
        <v>310474</v>
      </c>
      <c r="AC287" s="85">
        <v>383235</v>
      </c>
      <c r="AD287" s="85">
        <v>226363</v>
      </c>
      <c r="AE287" s="85">
        <v>158554</v>
      </c>
      <c r="AF287" s="85">
        <v>220139</v>
      </c>
      <c r="AG287" s="85">
        <v>210529</v>
      </c>
      <c r="AH287" s="85">
        <v>229900</v>
      </c>
      <c r="AI287" s="45">
        <v>272639.31300000002</v>
      </c>
      <c r="AJ287" s="91">
        <f t="shared" si="177"/>
        <v>0.57611299691403894</v>
      </c>
      <c r="AK287" s="91">
        <f t="shared" si="177"/>
        <v>0.41017405334002938</v>
      </c>
      <c r="AL287" s="91">
        <f t="shared" si="177"/>
        <v>0.27500927669396757</v>
      </c>
      <c r="AM287" s="91">
        <f t="shared" si="177"/>
        <v>0.23217919740528603</v>
      </c>
      <c r="AN287" s="91">
        <f t="shared" si="177"/>
        <v>0.28196015838621807</v>
      </c>
      <c r="AO287" s="91">
        <f t="shared" si="176"/>
        <v>0.14969112298172935</v>
      </c>
      <c r="AP287" s="91">
        <f t="shared" si="176"/>
        <v>0.12301293349637819</v>
      </c>
      <c r="AQ287" s="91">
        <f t="shared" si="176"/>
        <v>0.13450614129578112</v>
      </c>
      <c r="AR287" s="91">
        <f t="shared" si="176"/>
        <v>0.10629095386731574</v>
      </c>
      <c r="AS287" s="91">
        <f t="shared" si="176"/>
        <v>0.10646910150896587</v>
      </c>
      <c r="AT287" s="91">
        <f t="shared" si="176"/>
        <v>0.12055528824550406</v>
      </c>
      <c r="AU287" s="42">
        <f t="shared" si="174"/>
        <v>-0.4555577086685349</v>
      </c>
      <c r="AV287" s="91">
        <f t="shared" si="172"/>
        <v>9.5797701648578339</v>
      </c>
      <c r="AW287" s="91">
        <f t="shared" si="190"/>
        <v>7.9158325714208031</v>
      </c>
      <c r="AX287" s="91">
        <f t="shared" si="190"/>
        <v>6.2060200789405338</v>
      </c>
      <c r="AY287" s="91">
        <f t="shared" si="188"/>
        <v>5.7868285598406315</v>
      </c>
      <c r="AZ287" s="91">
        <f t="shared" si="188"/>
        <v>6.2533797311749186</v>
      </c>
      <c r="BA287" s="91">
        <f t="shared" si="188"/>
        <v>3.6293000366516606</v>
      </c>
      <c r="BB287" s="91">
        <f t="shared" si="191"/>
        <v>2.7337721396766281</v>
      </c>
      <c r="BC287" s="91">
        <f t="shared" si="191"/>
        <v>3.708271855598086</v>
      </c>
      <c r="BD287" s="91">
        <f t="shared" si="191"/>
        <v>3.7184570793732656</v>
      </c>
      <c r="BE287" s="91">
        <f t="shared" si="189"/>
        <v>4.0018681186885496</v>
      </c>
      <c r="BF287" s="91">
        <f t="shared" si="189"/>
        <v>4.6208459250600429</v>
      </c>
      <c r="BG287" s="91">
        <f t="shared" si="175"/>
        <v>-4.9589242397977911</v>
      </c>
    </row>
    <row r="288" spans="1:59" x14ac:dyDescent="0.2">
      <c r="A288" s="88" t="s">
        <v>364</v>
      </c>
      <c r="B288" s="85">
        <v>0</v>
      </c>
      <c r="C288" s="85">
        <v>0</v>
      </c>
      <c r="D288" s="85">
        <v>0</v>
      </c>
      <c r="E288" s="85">
        <v>0</v>
      </c>
      <c r="F288" s="85">
        <v>0</v>
      </c>
      <c r="G288" s="85">
        <v>0</v>
      </c>
      <c r="H288" s="85">
        <v>0</v>
      </c>
      <c r="I288" s="85">
        <v>0</v>
      </c>
      <c r="J288" s="85">
        <v>0</v>
      </c>
      <c r="K288" s="85">
        <v>0</v>
      </c>
      <c r="L288" s="43">
        <v>4306890.91</v>
      </c>
      <c r="M288" s="91">
        <f t="shared" si="178"/>
        <v>0</v>
      </c>
      <c r="N288" s="91">
        <f t="shared" si="179"/>
        <v>0</v>
      </c>
      <c r="O288" s="91">
        <f t="shared" si="180"/>
        <v>0</v>
      </c>
      <c r="P288" s="91">
        <f t="shared" si="181"/>
        <v>0</v>
      </c>
      <c r="Q288" s="91">
        <f t="shared" si="182"/>
        <v>0</v>
      </c>
      <c r="R288" s="91">
        <f t="shared" si="183"/>
        <v>0</v>
      </c>
      <c r="S288" s="91">
        <f t="shared" si="184"/>
        <v>0</v>
      </c>
      <c r="T288" s="91">
        <f t="shared" si="185"/>
        <v>0</v>
      </c>
      <c r="U288" s="91">
        <f t="shared" si="186"/>
        <v>0</v>
      </c>
      <c r="V288" s="91">
        <f t="shared" si="187"/>
        <v>0</v>
      </c>
      <c r="W288" s="91">
        <f t="shared" si="187"/>
        <v>0.27278633365646926</v>
      </c>
      <c r="X288" s="42">
        <f t="shared" si="173"/>
        <v>0.27278633365646926</v>
      </c>
      <c r="Y288" s="85"/>
      <c r="Z288" s="85"/>
      <c r="AA288" s="85"/>
      <c r="AB288" s="85"/>
      <c r="AC288" s="85"/>
      <c r="AD288" s="85"/>
      <c r="AE288" s="85"/>
      <c r="AF288" s="85"/>
      <c r="AG288" s="85"/>
      <c r="AH288" s="85"/>
      <c r="AI288" s="43"/>
      <c r="AJ288" s="91"/>
      <c r="AK288" s="91"/>
      <c r="AL288" s="91"/>
      <c r="AM288" s="91"/>
      <c r="AN288" s="91"/>
      <c r="AO288" s="91"/>
      <c r="AP288" s="91"/>
      <c r="AQ288" s="91"/>
      <c r="AR288" s="91"/>
      <c r="AS288" s="91"/>
      <c r="AT288" s="91"/>
      <c r="AU288" s="42"/>
      <c r="AV288" s="91"/>
      <c r="AW288" s="91"/>
      <c r="AX288" s="91"/>
      <c r="AY288" s="91"/>
      <c r="AZ288" s="91"/>
      <c r="BA288" s="91"/>
      <c r="BB288" s="91"/>
      <c r="BC288" s="91"/>
      <c r="BD288" s="91"/>
      <c r="BE288" s="91"/>
      <c r="BF288" s="91"/>
      <c r="BG288" s="91"/>
    </row>
    <row r="289" spans="1:59" x14ac:dyDescent="0.2">
      <c r="A289" s="88" t="s">
        <v>65</v>
      </c>
      <c r="B289" s="85">
        <v>724770983</v>
      </c>
      <c r="C289" s="85">
        <v>814874654</v>
      </c>
      <c r="D289" s="85">
        <v>901081813</v>
      </c>
      <c r="E289" s="85">
        <v>1025967497</v>
      </c>
      <c r="F289" s="85">
        <v>1148198722</v>
      </c>
      <c r="G289" s="85">
        <v>1287441997</v>
      </c>
      <c r="H289" s="85">
        <v>1056042963</v>
      </c>
      <c r="I289" s="85">
        <v>1278494526</v>
      </c>
      <c r="J289" s="85">
        <v>1480290227</v>
      </c>
      <c r="K289" s="85">
        <v>1545708500</v>
      </c>
      <c r="L289" s="43">
        <f>SUM(L149:L288)</f>
        <v>1578851422.7490005</v>
      </c>
      <c r="X289" s="41"/>
      <c r="Y289" s="85">
        <v>97411793</v>
      </c>
      <c r="Z289" s="85">
        <v>110731285</v>
      </c>
      <c r="AA289" s="85">
        <v>120247580</v>
      </c>
      <c r="AB289" s="85">
        <v>133721713</v>
      </c>
      <c r="AC289" s="85">
        <v>135918139</v>
      </c>
      <c r="AD289" s="85">
        <v>151220056</v>
      </c>
      <c r="AE289" s="85">
        <v>128892138</v>
      </c>
      <c r="AF289" s="85">
        <v>163664646</v>
      </c>
      <c r="AG289" s="85">
        <v>198068596</v>
      </c>
      <c r="AH289" s="85">
        <v>215931192</v>
      </c>
      <c r="AI289" s="43">
        <f>SUM(AI149:AI288)</f>
        <v>226152926.98300004</v>
      </c>
      <c r="AU289" s="41"/>
      <c r="AV289" s="91">
        <f t="shared" ref="AV289:BF289" si="192">Y289/B289*100</f>
        <v>13.440354992799152</v>
      </c>
      <c r="AW289" s="91">
        <f t="shared" si="192"/>
        <v>13.588750669375955</v>
      </c>
      <c r="AX289" s="91">
        <f t="shared" si="192"/>
        <v>13.34480157796726</v>
      </c>
      <c r="AY289" s="91">
        <f t="shared" si="192"/>
        <v>13.033718260179933</v>
      </c>
      <c r="AZ289" s="91">
        <f t="shared" si="192"/>
        <v>11.837510040356934</v>
      </c>
      <c r="BA289" s="91">
        <f t="shared" si="192"/>
        <v>11.74577622544342</v>
      </c>
      <c r="BB289" s="91">
        <f t="shared" si="192"/>
        <v>12.205198322030768</v>
      </c>
      <c r="BC289" s="91">
        <f t="shared" si="192"/>
        <v>12.8013568045578</v>
      </c>
      <c r="BD289" s="91">
        <f t="shared" si="192"/>
        <v>13.380389357930959</v>
      </c>
      <c r="BE289" s="91">
        <f t="shared" si="192"/>
        <v>13.969722751734883</v>
      </c>
      <c r="BF289" s="91">
        <f t="shared" si="192"/>
        <v>14.32388910852905</v>
      </c>
      <c r="BG289" s="91">
        <f t="shared" si="175"/>
        <v>0.88353411572989771</v>
      </c>
    </row>
    <row r="291" spans="1:59" x14ac:dyDescent="0.2">
      <c r="A291" s="88" t="s">
        <v>661</v>
      </c>
    </row>
  </sheetData>
  <mergeCells count="5">
    <mergeCell ref="M1:X1"/>
    <mergeCell ref="AJ1:AU1"/>
    <mergeCell ref="AV1:BG1"/>
    <mergeCell ref="B1:L1"/>
    <mergeCell ref="Y1:AI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9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2.75" x14ac:dyDescent="0.2"/>
  <cols>
    <col min="1" max="1" width="9.140625" style="14"/>
  </cols>
  <sheetData>
    <row r="1" spans="1:38" x14ac:dyDescent="0.2">
      <c r="B1" s="102" t="s">
        <v>31</v>
      </c>
      <c r="C1" s="102"/>
      <c r="D1" s="102"/>
      <c r="E1" s="102"/>
      <c r="F1" s="102"/>
      <c r="G1" s="102"/>
      <c r="H1" s="102"/>
      <c r="I1" s="102"/>
      <c r="J1" s="102"/>
      <c r="K1" s="102"/>
      <c r="L1" s="103"/>
      <c r="M1" s="106" t="s">
        <v>700</v>
      </c>
      <c r="N1" s="102"/>
      <c r="O1" s="102"/>
      <c r="P1" s="102"/>
      <c r="Q1" s="102"/>
      <c r="R1" s="102"/>
      <c r="S1" s="102"/>
      <c r="T1" s="102"/>
      <c r="U1" s="102"/>
      <c r="V1" s="102"/>
      <c r="W1" s="103"/>
      <c r="X1" s="106" t="s">
        <v>701</v>
      </c>
      <c r="Y1" s="102"/>
      <c r="Z1" s="102"/>
      <c r="AA1" s="102"/>
      <c r="AB1" s="102"/>
      <c r="AC1" s="102"/>
      <c r="AD1" s="102"/>
      <c r="AE1" s="102"/>
      <c r="AF1" s="102"/>
      <c r="AG1" s="102"/>
      <c r="AH1" s="103"/>
      <c r="AI1" s="104" t="s">
        <v>702</v>
      </c>
      <c r="AJ1" s="104"/>
      <c r="AK1" s="104" t="s">
        <v>700</v>
      </c>
      <c r="AL1" s="104"/>
    </row>
    <row r="2" spans="1:38" s="8" customFormat="1" ht="38.25" x14ac:dyDescent="0.2">
      <c r="A2" s="44" t="s">
        <v>67</v>
      </c>
      <c r="B2" s="8" t="s">
        <v>629</v>
      </c>
      <c r="C2" s="8" t="s">
        <v>365</v>
      </c>
      <c r="D2" s="8" t="s">
        <v>623</v>
      </c>
      <c r="E2" s="8" t="s">
        <v>624</v>
      </c>
      <c r="F2" s="8" t="s">
        <v>625</v>
      </c>
      <c r="G2" s="8" t="s">
        <v>626</v>
      </c>
      <c r="H2" s="8" t="s">
        <v>366</v>
      </c>
      <c r="I2" s="8" t="s">
        <v>627</v>
      </c>
      <c r="J2" s="8" t="s">
        <v>367</v>
      </c>
      <c r="K2" s="8" t="s">
        <v>628</v>
      </c>
      <c r="L2" s="23" t="s">
        <v>65</v>
      </c>
      <c r="M2" s="8" t="s">
        <v>629</v>
      </c>
      <c r="N2" s="8" t="s">
        <v>365</v>
      </c>
      <c r="O2" s="8" t="s">
        <v>623</v>
      </c>
      <c r="P2" s="8" t="s">
        <v>624</v>
      </c>
      <c r="Q2" s="8" t="s">
        <v>625</v>
      </c>
      <c r="R2" s="8" t="s">
        <v>626</v>
      </c>
      <c r="S2" s="8" t="s">
        <v>366</v>
      </c>
      <c r="T2" s="8" t="s">
        <v>627</v>
      </c>
      <c r="U2" s="8" t="s">
        <v>367</v>
      </c>
      <c r="V2" s="8" t="s">
        <v>628</v>
      </c>
      <c r="W2" s="23" t="s">
        <v>65</v>
      </c>
      <c r="X2" s="8" t="s">
        <v>629</v>
      </c>
      <c r="Y2" s="8" t="s">
        <v>365</v>
      </c>
      <c r="Z2" s="8" t="s">
        <v>623</v>
      </c>
      <c r="AA2" s="8" t="s">
        <v>624</v>
      </c>
      <c r="AB2" s="8" t="s">
        <v>625</v>
      </c>
      <c r="AC2" s="8" t="s">
        <v>626</v>
      </c>
      <c r="AD2" s="8" t="s">
        <v>366</v>
      </c>
      <c r="AE2" s="8" t="s">
        <v>627</v>
      </c>
      <c r="AF2" s="8" t="s">
        <v>367</v>
      </c>
      <c r="AG2" s="8" t="s">
        <v>628</v>
      </c>
      <c r="AH2" s="23" t="s">
        <v>65</v>
      </c>
      <c r="AI2" s="8" t="s">
        <v>65</v>
      </c>
      <c r="AJ2" s="8" t="s">
        <v>375</v>
      </c>
      <c r="AK2" s="8" t="s">
        <v>65</v>
      </c>
      <c r="AL2" s="8" t="s">
        <v>375</v>
      </c>
    </row>
    <row r="3" spans="1:38" x14ac:dyDescent="0.2">
      <c r="A3" s="15" t="s">
        <v>703</v>
      </c>
      <c r="B3" s="9"/>
      <c r="C3" s="9"/>
      <c r="D3" s="9"/>
      <c r="E3" s="9"/>
      <c r="F3" s="9"/>
      <c r="G3" s="9"/>
      <c r="H3" s="9"/>
      <c r="I3" s="9"/>
      <c r="J3" s="9"/>
      <c r="K3" s="9"/>
      <c r="L3" s="45"/>
      <c r="M3" s="9"/>
      <c r="N3" s="9"/>
      <c r="O3" s="9"/>
      <c r="P3" s="9"/>
      <c r="Q3" s="9"/>
      <c r="R3" s="9"/>
      <c r="S3" s="9"/>
      <c r="T3" s="9"/>
      <c r="U3" s="9"/>
      <c r="V3" s="9"/>
      <c r="W3" s="45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46"/>
    </row>
    <row r="4" spans="1:38" x14ac:dyDescent="0.2">
      <c r="A4" s="14">
        <v>2002</v>
      </c>
      <c r="B4" s="9">
        <v>1869</v>
      </c>
      <c r="C4" s="9">
        <v>25416</v>
      </c>
      <c r="D4" s="9">
        <v>5447</v>
      </c>
      <c r="E4" s="9">
        <v>100660</v>
      </c>
      <c r="F4" s="9">
        <v>26592</v>
      </c>
      <c r="G4" s="9">
        <v>6550</v>
      </c>
      <c r="H4" s="9">
        <v>1468</v>
      </c>
      <c r="I4" s="9">
        <v>25005</v>
      </c>
      <c r="J4" s="9">
        <v>406</v>
      </c>
      <c r="K4" s="9">
        <v>1738</v>
      </c>
      <c r="L4" s="45">
        <f>SUM(B4:K4)</f>
        <v>195151</v>
      </c>
      <c r="M4" s="9">
        <v>11</v>
      </c>
      <c r="N4" s="9">
        <v>1113</v>
      </c>
      <c r="O4" s="9">
        <v>432</v>
      </c>
      <c r="P4" s="9">
        <v>12513</v>
      </c>
      <c r="Q4" s="9">
        <v>1117</v>
      </c>
      <c r="R4" s="9">
        <v>581</v>
      </c>
      <c r="S4" s="9">
        <v>61</v>
      </c>
      <c r="T4" s="9">
        <v>312</v>
      </c>
      <c r="U4" s="9">
        <v>56</v>
      </c>
      <c r="V4" s="9">
        <v>0</v>
      </c>
      <c r="W4" s="45">
        <f>SUM(M4:V4)</f>
        <v>16196</v>
      </c>
      <c r="X4" s="10">
        <f t="shared" ref="X4:X15" si="0">M4/B4*100</f>
        <v>0.58855002675227397</v>
      </c>
      <c r="Y4" s="10">
        <f t="shared" ref="Y4:Y15" si="1">N4/C4*100</f>
        <v>4.3791312559017941</v>
      </c>
      <c r="Z4" s="10">
        <f t="shared" ref="Z4:Z15" si="2">O4/D4*100</f>
        <v>7.9309711767945661</v>
      </c>
      <c r="AA4" s="10">
        <f t="shared" ref="AA4:AA15" si="3">P4/E4*100</f>
        <v>12.430955692429963</v>
      </c>
      <c r="AB4" s="10">
        <f t="shared" ref="AB4:AB15" si="4">Q4/F4*100</f>
        <v>4.2005114320096268</v>
      </c>
      <c r="AC4" s="10">
        <f t="shared" ref="AC4:AC15" si="5">R4/G4*100</f>
        <v>8.8702290076335863</v>
      </c>
      <c r="AD4" s="10">
        <f t="shared" ref="AD4:AD15" si="6">S4/H4*100</f>
        <v>4.1553133514986378</v>
      </c>
      <c r="AE4" s="10">
        <f t="shared" ref="AE4:AE15" si="7">T4/I4*100</f>
        <v>1.247750449910018</v>
      </c>
      <c r="AF4" s="10">
        <f t="shared" ref="AF4:AF15" si="8">U4/J4*100</f>
        <v>13.793103448275861</v>
      </c>
      <c r="AG4" s="10">
        <f t="shared" ref="AG4:AG15" si="9">V4/K4*100</f>
        <v>0</v>
      </c>
      <c r="AH4" s="46">
        <f t="shared" ref="AH4:AH15" si="10">W4/L4*100</f>
        <v>8.2992144544480944</v>
      </c>
      <c r="AI4" s="9">
        <v>1161366.4000000004</v>
      </c>
      <c r="AJ4" s="10">
        <f t="shared" ref="AJ4:AJ15" si="11">L4/AI4*100</f>
        <v>16.80356862399325</v>
      </c>
      <c r="AK4" s="9">
        <v>134616</v>
      </c>
      <c r="AL4" s="10">
        <f t="shared" ref="AL4:AL15" si="12">W4/AK4*100</f>
        <v>12.031259285671837</v>
      </c>
    </row>
    <row r="5" spans="1:38" x14ac:dyDescent="0.2">
      <c r="A5" s="14">
        <f>A4+1</f>
        <v>2003</v>
      </c>
      <c r="B5" s="9">
        <v>2184</v>
      </c>
      <c r="C5" s="9">
        <v>30801</v>
      </c>
      <c r="D5" s="9">
        <v>5256</v>
      </c>
      <c r="E5" s="9">
        <v>110089</v>
      </c>
      <c r="F5" s="9">
        <v>25136</v>
      </c>
      <c r="G5" s="9">
        <v>6259</v>
      </c>
      <c r="H5" s="9">
        <v>1511</v>
      </c>
      <c r="I5" s="9">
        <v>22766</v>
      </c>
      <c r="J5" s="9">
        <v>461</v>
      </c>
      <c r="K5" s="9">
        <v>2568</v>
      </c>
      <c r="L5" s="45">
        <f t="shared" ref="L5:L15" si="13">SUM(B5:K5)</f>
        <v>207031</v>
      </c>
      <c r="M5" s="9">
        <v>13</v>
      </c>
      <c r="N5" s="9">
        <v>1480</v>
      </c>
      <c r="O5" s="9">
        <v>627</v>
      </c>
      <c r="P5" s="9">
        <v>13834</v>
      </c>
      <c r="Q5" s="9">
        <v>1088</v>
      </c>
      <c r="R5" s="9">
        <v>597</v>
      </c>
      <c r="S5" s="9">
        <v>63</v>
      </c>
      <c r="T5" s="9">
        <v>202</v>
      </c>
      <c r="U5" s="9">
        <v>52</v>
      </c>
      <c r="V5" s="9">
        <v>4</v>
      </c>
      <c r="W5" s="45">
        <f t="shared" ref="W5:W14" si="14">SUM(M5:V5)</f>
        <v>17960</v>
      </c>
      <c r="X5" s="10">
        <f t="shared" si="0"/>
        <v>0.59523809523809523</v>
      </c>
      <c r="Y5" s="10">
        <f t="shared" si="1"/>
        <v>4.8050387974416413</v>
      </c>
      <c r="Z5" s="10">
        <f t="shared" si="2"/>
        <v>11.929223744292237</v>
      </c>
      <c r="AA5" s="10">
        <f t="shared" si="3"/>
        <v>12.566196441061322</v>
      </c>
      <c r="AB5" s="10">
        <f t="shared" si="4"/>
        <v>4.3284532145130488</v>
      </c>
      <c r="AC5" s="10">
        <f t="shared" si="5"/>
        <v>9.5382648985460943</v>
      </c>
      <c r="AD5" s="10">
        <f t="shared" si="6"/>
        <v>4.1694242223692921</v>
      </c>
      <c r="AE5" s="10">
        <f t="shared" si="7"/>
        <v>0.88728806114381098</v>
      </c>
      <c r="AF5" s="10">
        <f t="shared" si="8"/>
        <v>11.279826464208242</v>
      </c>
      <c r="AG5" s="10">
        <f t="shared" si="9"/>
        <v>0.1557632398753894</v>
      </c>
      <c r="AH5" s="46">
        <f t="shared" si="10"/>
        <v>8.6750293434316603</v>
      </c>
      <c r="AI5" s="9">
        <v>1257121.2506500001</v>
      </c>
      <c r="AJ5" s="10">
        <f t="shared" si="11"/>
        <v>16.46865804654513</v>
      </c>
      <c r="AK5" s="9">
        <v>138059.99066799998</v>
      </c>
      <c r="AL5" s="10">
        <f t="shared" si="12"/>
        <v>13.008837616967064</v>
      </c>
    </row>
    <row r="6" spans="1:38" x14ac:dyDescent="0.2">
      <c r="A6" s="14">
        <f t="shared" ref="A6:A14" si="15">A5+1</f>
        <v>2004</v>
      </c>
      <c r="B6" s="9">
        <v>1986</v>
      </c>
      <c r="C6" s="9">
        <v>32775</v>
      </c>
      <c r="D6" s="9">
        <v>7802</v>
      </c>
      <c r="E6" s="9">
        <v>132544</v>
      </c>
      <c r="F6" s="9">
        <v>27454</v>
      </c>
      <c r="G6" s="9">
        <v>7595</v>
      </c>
      <c r="H6" s="9">
        <v>1794</v>
      </c>
      <c r="I6" s="9">
        <v>23610</v>
      </c>
      <c r="J6" s="9">
        <v>544</v>
      </c>
      <c r="K6" s="9">
        <v>2170</v>
      </c>
      <c r="L6" s="45">
        <f t="shared" si="13"/>
        <v>238274</v>
      </c>
      <c r="M6" s="9">
        <v>15</v>
      </c>
      <c r="N6" s="9">
        <v>1695</v>
      </c>
      <c r="O6" s="9">
        <v>2141</v>
      </c>
      <c r="P6" s="9">
        <v>16277</v>
      </c>
      <c r="Q6" s="9">
        <v>1110</v>
      </c>
      <c r="R6" s="9">
        <v>535</v>
      </c>
      <c r="S6" s="9">
        <v>123</v>
      </c>
      <c r="T6" s="9">
        <v>191</v>
      </c>
      <c r="U6" s="9">
        <v>56</v>
      </c>
      <c r="V6" s="9">
        <v>0</v>
      </c>
      <c r="W6" s="45">
        <f t="shared" si="14"/>
        <v>22143</v>
      </c>
      <c r="X6" s="10">
        <f t="shared" si="0"/>
        <v>0.75528700906344415</v>
      </c>
      <c r="Y6" s="10">
        <f t="shared" si="1"/>
        <v>5.1716247139588098</v>
      </c>
      <c r="Z6" s="10">
        <f t="shared" si="2"/>
        <v>27.441681620097413</v>
      </c>
      <c r="AA6" s="10">
        <f t="shared" si="3"/>
        <v>12.280450265572188</v>
      </c>
      <c r="AB6" s="10">
        <f t="shared" si="4"/>
        <v>4.0431266846361185</v>
      </c>
      <c r="AC6" s="10">
        <f t="shared" si="5"/>
        <v>7.0441079657669521</v>
      </c>
      <c r="AD6" s="10">
        <f t="shared" si="6"/>
        <v>6.8561872909698991</v>
      </c>
      <c r="AE6" s="10">
        <f t="shared" si="7"/>
        <v>0.80897924608216865</v>
      </c>
      <c r="AF6" s="10">
        <f t="shared" si="8"/>
        <v>10.294117647058822</v>
      </c>
      <c r="AG6" s="10">
        <f t="shared" si="9"/>
        <v>0</v>
      </c>
      <c r="AH6" s="46">
        <f t="shared" si="10"/>
        <v>9.2930827534686955</v>
      </c>
      <c r="AI6" s="9">
        <v>1469705</v>
      </c>
      <c r="AJ6" s="10">
        <f t="shared" si="11"/>
        <v>16.212369148910835</v>
      </c>
      <c r="AK6" s="9">
        <v>155901.52087899999</v>
      </c>
      <c r="AL6" s="10">
        <f t="shared" si="12"/>
        <v>14.203196912482893</v>
      </c>
    </row>
    <row r="7" spans="1:38" x14ac:dyDescent="0.2">
      <c r="A7" s="14">
        <f t="shared" si="15"/>
        <v>2005</v>
      </c>
      <c r="B7" s="9">
        <v>4200</v>
      </c>
      <c r="C7" s="9">
        <v>30421</v>
      </c>
      <c r="D7" s="9">
        <v>12149</v>
      </c>
      <c r="E7" s="9">
        <v>147178</v>
      </c>
      <c r="F7" s="9">
        <v>26582</v>
      </c>
      <c r="G7" s="9">
        <v>8880</v>
      </c>
      <c r="H7" s="9">
        <v>1803</v>
      </c>
      <c r="I7" s="9">
        <v>25360</v>
      </c>
      <c r="J7" s="9">
        <v>652</v>
      </c>
      <c r="K7" s="9">
        <v>2517</v>
      </c>
      <c r="L7" s="45">
        <f t="shared" si="13"/>
        <v>259742</v>
      </c>
      <c r="M7" s="9">
        <v>20</v>
      </c>
      <c r="N7" s="9">
        <v>1831</v>
      </c>
      <c r="O7" s="9">
        <v>4957</v>
      </c>
      <c r="P7" s="9">
        <v>15222</v>
      </c>
      <c r="Q7" s="9">
        <v>992</v>
      </c>
      <c r="R7" s="9">
        <v>528</v>
      </c>
      <c r="S7" s="9">
        <v>183</v>
      </c>
      <c r="T7" s="9">
        <v>186</v>
      </c>
      <c r="U7" s="9">
        <v>71</v>
      </c>
      <c r="V7" s="9">
        <v>0</v>
      </c>
      <c r="W7" s="45">
        <f t="shared" si="14"/>
        <v>23990</v>
      </c>
      <c r="X7" s="10">
        <f t="shared" si="0"/>
        <v>0.47619047619047622</v>
      </c>
      <c r="Y7" s="10">
        <f t="shared" si="1"/>
        <v>6.018868544755267</v>
      </c>
      <c r="Z7" s="10">
        <f t="shared" si="2"/>
        <v>40.801712075067911</v>
      </c>
      <c r="AA7" s="10">
        <f t="shared" si="3"/>
        <v>10.342578374485317</v>
      </c>
      <c r="AB7" s="10">
        <f t="shared" si="4"/>
        <v>3.7318486193664886</v>
      </c>
      <c r="AC7" s="10">
        <f t="shared" si="5"/>
        <v>5.9459459459459465</v>
      </c>
      <c r="AD7" s="10">
        <f t="shared" si="6"/>
        <v>10.149750415973378</v>
      </c>
      <c r="AE7" s="10">
        <f t="shared" si="7"/>
        <v>0.7334384858044164</v>
      </c>
      <c r="AF7" s="10">
        <f t="shared" si="8"/>
        <v>10.889570552147239</v>
      </c>
      <c r="AG7" s="10">
        <f t="shared" si="9"/>
        <v>0</v>
      </c>
      <c r="AH7" s="46">
        <f t="shared" si="10"/>
        <v>9.236088118209608</v>
      </c>
      <c r="AI7" s="9">
        <v>1673454</v>
      </c>
      <c r="AJ7" s="10">
        <f t="shared" si="11"/>
        <v>15.521311013030534</v>
      </c>
      <c r="AK7" s="9">
        <v>170108.614084</v>
      </c>
      <c r="AL7" s="10">
        <f t="shared" si="12"/>
        <v>14.102754366191995</v>
      </c>
    </row>
    <row r="8" spans="1:38" x14ac:dyDescent="0.2">
      <c r="A8" s="14">
        <f t="shared" si="15"/>
        <v>2006</v>
      </c>
      <c r="B8" s="9">
        <v>4906</v>
      </c>
      <c r="C8" s="9">
        <v>33616</v>
      </c>
      <c r="D8" s="9">
        <v>19584</v>
      </c>
      <c r="E8" s="9">
        <v>160784</v>
      </c>
      <c r="F8" s="9">
        <v>27995</v>
      </c>
      <c r="G8" s="9">
        <v>10303</v>
      </c>
      <c r="H8" s="9">
        <v>2176</v>
      </c>
      <c r="I8" s="9">
        <v>27594</v>
      </c>
      <c r="J8" s="9">
        <v>748</v>
      </c>
      <c r="K8" s="9">
        <v>3051</v>
      </c>
      <c r="L8" s="45">
        <f t="shared" si="13"/>
        <v>290757</v>
      </c>
      <c r="M8" s="9">
        <v>25</v>
      </c>
      <c r="N8" s="9">
        <v>2234</v>
      </c>
      <c r="O8" s="9">
        <v>10164</v>
      </c>
      <c r="P8" s="9">
        <v>16380</v>
      </c>
      <c r="Q8" s="9">
        <v>1132</v>
      </c>
      <c r="R8" s="9">
        <v>456</v>
      </c>
      <c r="S8" s="9">
        <v>246</v>
      </c>
      <c r="T8" s="9">
        <v>188</v>
      </c>
      <c r="U8" s="9">
        <v>57</v>
      </c>
      <c r="V8" s="9">
        <v>0</v>
      </c>
      <c r="W8" s="45">
        <f t="shared" si="14"/>
        <v>30882</v>
      </c>
      <c r="X8" s="10">
        <f t="shared" si="0"/>
        <v>0.50958010599266201</v>
      </c>
      <c r="Y8" s="10">
        <f t="shared" si="1"/>
        <v>6.6456449309852452</v>
      </c>
      <c r="Z8" s="10">
        <f t="shared" si="2"/>
        <v>51.899509803921575</v>
      </c>
      <c r="AA8" s="10">
        <f t="shared" si="3"/>
        <v>10.1875808538163</v>
      </c>
      <c r="AB8" s="10">
        <f t="shared" si="4"/>
        <v>4.0435792105733164</v>
      </c>
      <c r="AC8" s="10">
        <f t="shared" si="5"/>
        <v>4.4258953702805002</v>
      </c>
      <c r="AD8" s="10">
        <f t="shared" si="6"/>
        <v>11.305147058823529</v>
      </c>
      <c r="AE8" s="10">
        <f t="shared" si="7"/>
        <v>0.68130753062259908</v>
      </c>
      <c r="AF8" s="10">
        <f t="shared" si="8"/>
        <v>7.6203208556149731</v>
      </c>
      <c r="AG8" s="10">
        <f t="shared" si="9"/>
        <v>0</v>
      </c>
      <c r="AH8" s="46">
        <f t="shared" si="10"/>
        <v>10.621240417255647</v>
      </c>
      <c r="AI8" s="9">
        <v>1853938</v>
      </c>
      <c r="AJ8" s="10">
        <f t="shared" si="11"/>
        <v>15.683210549651609</v>
      </c>
      <c r="AK8" s="9">
        <v>198253.159036</v>
      </c>
      <c r="AL8" s="10">
        <f t="shared" si="12"/>
        <v>15.577053172904176</v>
      </c>
    </row>
    <row r="9" spans="1:38" x14ac:dyDescent="0.2">
      <c r="A9" s="14">
        <f t="shared" si="15"/>
        <v>2007</v>
      </c>
      <c r="B9" s="9">
        <v>6527</v>
      </c>
      <c r="C9" s="9">
        <v>36232</v>
      </c>
      <c r="D9" s="9">
        <v>24965</v>
      </c>
      <c r="E9" s="9">
        <v>179575</v>
      </c>
      <c r="F9" s="9">
        <v>27038</v>
      </c>
      <c r="G9" s="9">
        <v>10742</v>
      </c>
      <c r="H9" s="9">
        <v>2379</v>
      </c>
      <c r="I9" s="9">
        <v>33824</v>
      </c>
      <c r="J9" s="9">
        <v>762</v>
      </c>
      <c r="K9" s="9">
        <v>4764</v>
      </c>
      <c r="L9" s="45">
        <f t="shared" si="13"/>
        <v>326808</v>
      </c>
      <c r="M9" s="9">
        <v>20</v>
      </c>
      <c r="N9" s="9">
        <v>2586</v>
      </c>
      <c r="O9" s="9">
        <v>14147</v>
      </c>
      <c r="P9" s="9">
        <v>19690</v>
      </c>
      <c r="Q9" s="9">
        <v>1170</v>
      </c>
      <c r="R9" s="9">
        <v>433</v>
      </c>
      <c r="S9" s="9">
        <v>184</v>
      </c>
      <c r="T9" s="9">
        <v>342</v>
      </c>
      <c r="U9" s="9">
        <v>60</v>
      </c>
      <c r="V9" s="9">
        <v>0</v>
      </c>
      <c r="W9" s="45">
        <f t="shared" si="14"/>
        <v>38632</v>
      </c>
      <c r="X9" s="10">
        <f t="shared" si="0"/>
        <v>0.30641948827945459</v>
      </c>
      <c r="Y9" s="10">
        <f t="shared" si="1"/>
        <v>7.1373371605210858</v>
      </c>
      <c r="Z9" s="10">
        <f t="shared" si="2"/>
        <v>56.667334267975164</v>
      </c>
      <c r="AA9" s="10">
        <f t="shared" si="3"/>
        <v>10.964777947932619</v>
      </c>
      <c r="AB9" s="10">
        <f t="shared" si="4"/>
        <v>4.32724313928545</v>
      </c>
      <c r="AC9" s="10">
        <f t="shared" si="5"/>
        <v>4.0309067212809531</v>
      </c>
      <c r="AD9" s="10">
        <f t="shared" si="6"/>
        <v>7.7343421605716696</v>
      </c>
      <c r="AE9" s="10">
        <f t="shared" si="7"/>
        <v>1.0111163670766321</v>
      </c>
      <c r="AF9" s="10">
        <f t="shared" si="8"/>
        <v>7.8740157480314963</v>
      </c>
      <c r="AG9" s="10">
        <f t="shared" si="9"/>
        <v>0</v>
      </c>
      <c r="AH9" s="46">
        <f t="shared" si="10"/>
        <v>11.821008053658417</v>
      </c>
      <c r="AI9" s="9">
        <v>1956961</v>
      </c>
      <c r="AJ9" s="10">
        <f t="shared" si="11"/>
        <v>16.699770715921268</v>
      </c>
      <c r="AK9" s="9">
        <v>210713.96678799999</v>
      </c>
      <c r="AL9" s="10">
        <f t="shared" si="12"/>
        <v>18.333858257657777</v>
      </c>
    </row>
    <row r="10" spans="1:38" x14ac:dyDescent="0.2">
      <c r="A10" s="14">
        <f t="shared" si="15"/>
        <v>2008</v>
      </c>
      <c r="B10" s="9">
        <v>5641</v>
      </c>
      <c r="C10" s="9">
        <v>39944</v>
      </c>
      <c r="D10" s="9">
        <v>25566</v>
      </c>
      <c r="E10" s="9">
        <v>181775</v>
      </c>
      <c r="F10" s="9">
        <v>25621</v>
      </c>
      <c r="G10" s="9">
        <v>10096</v>
      </c>
      <c r="H10" s="9">
        <v>2255</v>
      </c>
      <c r="I10" s="9">
        <v>34999</v>
      </c>
      <c r="J10" s="9">
        <v>811</v>
      </c>
      <c r="K10" s="9">
        <v>4461</v>
      </c>
      <c r="L10" s="45">
        <f t="shared" si="13"/>
        <v>331169</v>
      </c>
      <c r="M10" s="9">
        <v>18</v>
      </c>
      <c r="N10" s="9">
        <v>2786</v>
      </c>
      <c r="O10" s="9">
        <v>14623</v>
      </c>
      <c r="P10" s="9">
        <v>20600</v>
      </c>
      <c r="Q10" s="9">
        <v>1023</v>
      </c>
      <c r="R10" s="9">
        <v>439</v>
      </c>
      <c r="S10" s="9">
        <v>256</v>
      </c>
      <c r="T10" s="9">
        <v>526</v>
      </c>
      <c r="U10" s="9">
        <v>56</v>
      </c>
      <c r="V10" s="9">
        <v>1</v>
      </c>
      <c r="W10" s="45">
        <f t="shared" si="14"/>
        <v>40328</v>
      </c>
      <c r="X10" s="10">
        <f t="shared" si="0"/>
        <v>0.31909235951072507</v>
      </c>
      <c r="Y10" s="10">
        <f t="shared" si="1"/>
        <v>6.9747646705387538</v>
      </c>
      <c r="Z10" s="10">
        <f t="shared" si="2"/>
        <v>57.197058593444417</v>
      </c>
      <c r="AA10" s="10">
        <f t="shared" si="3"/>
        <v>11.332691514234631</v>
      </c>
      <c r="AB10" s="10">
        <f t="shared" si="4"/>
        <v>3.9928183911634987</v>
      </c>
      <c r="AC10" s="10">
        <f t="shared" si="5"/>
        <v>4.3482567353407289</v>
      </c>
      <c r="AD10" s="10">
        <f t="shared" si="6"/>
        <v>11.352549889135254</v>
      </c>
      <c r="AE10" s="10">
        <f t="shared" si="7"/>
        <v>1.5029000828595103</v>
      </c>
      <c r="AF10" s="10">
        <f t="shared" si="8"/>
        <v>6.9050554870530201</v>
      </c>
      <c r="AG10" s="10">
        <f t="shared" si="9"/>
        <v>2.2416498542927595E-2</v>
      </c>
      <c r="AH10" s="46">
        <f t="shared" si="10"/>
        <v>12.177468301682827</v>
      </c>
      <c r="AI10" s="9">
        <v>2103640.7109440002</v>
      </c>
      <c r="AJ10" s="10">
        <f t="shared" si="11"/>
        <v>15.742659774415054</v>
      </c>
      <c r="AK10" s="9">
        <v>215941.618934</v>
      </c>
      <c r="AL10" s="10">
        <f t="shared" si="12"/>
        <v>18.675418013016646</v>
      </c>
    </row>
    <row r="11" spans="1:38" x14ac:dyDescent="0.2">
      <c r="A11" s="14">
        <f t="shared" si="15"/>
        <v>2009</v>
      </c>
      <c r="B11" s="9">
        <v>5635</v>
      </c>
      <c r="C11" s="9">
        <v>38117</v>
      </c>
      <c r="D11" s="9">
        <v>23290</v>
      </c>
      <c r="E11" s="9">
        <v>169807</v>
      </c>
      <c r="F11" s="9">
        <v>20901</v>
      </c>
      <c r="G11" s="9">
        <v>6672</v>
      </c>
      <c r="H11" s="9">
        <v>1506</v>
      </c>
      <c r="I11" s="9">
        <v>29895</v>
      </c>
      <c r="J11" s="9">
        <v>864</v>
      </c>
      <c r="K11" s="9">
        <v>4206</v>
      </c>
      <c r="L11" s="45">
        <f t="shared" si="13"/>
        <v>300893</v>
      </c>
      <c r="M11" s="9">
        <v>17</v>
      </c>
      <c r="N11" s="9">
        <v>2828</v>
      </c>
      <c r="O11" s="9">
        <v>13379</v>
      </c>
      <c r="P11" s="9">
        <v>21591</v>
      </c>
      <c r="Q11" s="9">
        <v>858</v>
      </c>
      <c r="R11" s="9">
        <v>355</v>
      </c>
      <c r="S11" s="9">
        <v>206</v>
      </c>
      <c r="T11" s="9">
        <v>450</v>
      </c>
      <c r="U11" s="9">
        <v>63</v>
      </c>
      <c r="V11" s="9">
        <v>0</v>
      </c>
      <c r="W11" s="45">
        <f t="shared" si="14"/>
        <v>39747</v>
      </c>
      <c r="X11" s="10">
        <f t="shared" si="0"/>
        <v>0.30168589174800353</v>
      </c>
      <c r="Y11" s="10">
        <f t="shared" si="1"/>
        <v>7.419261746727182</v>
      </c>
      <c r="Z11" s="10">
        <f t="shared" si="2"/>
        <v>57.445255474452551</v>
      </c>
      <c r="AA11" s="10">
        <f t="shared" si="3"/>
        <v>12.715023526709734</v>
      </c>
      <c r="AB11" s="10">
        <f t="shared" si="4"/>
        <v>4.1050667432180274</v>
      </c>
      <c r="AC11" s="10">
        <f t="shared" si="5"/>
        <v>5.3207434052757794</v>
      </c>
      <c r="AD11" s="10">
        <f t="shared" si="6"/>
        <v>13.678618857901725</v>
      </c>
      <c r="AE11" s="10">
        <f t="shared" si="7"/>
        <v>1.5052684395383844</v>
      </c>
      <c r="AF11" s="10">
        <f t="shared" si="8"/>
        <v>7.291666666666667</v>
      </c>
      <c r="AG11" s="10">
        <f t="shared" si="9"/>
        <v>0</v>
      </c>
      <c r="AH11" s="46">
        <f t="shared" si="10"/>
        <v>13.209679188282877</v>
      </c>
      <c r="AI11" s="9">
        <v>1559624.8134770002</v>
      </c>
      <c r="AJ11" s="10">
        <f t="shared" si="11"/>
        <v>19.292652784177907</v>
      </c>
      <c r="AK11" s="9">
        <v>176654.37258100003</v>
      </c>
      <c r="AL11" s="10">
        <f t="shared" si="12"/>
        <v>22.499867633774588</v>
      </c>
    </row>
    <row r="12" spans="1:38" x14ac:dyDescent="0.2">
      <c r="A12" s="14">
        <f t="shared" si="15"/>
        <v>2010</v>
      </c>
      <c r="B12" s="9">
        <v>7610</v>
      </c>
      <c r="C12" s="9">
        <v>41835</v>
      </c>
      <c r="D12" s="9">
        <v>25933</v>
      </c>
      <c r="E12" s="9">
        <v>205036</v>
      </c>
      <c r="F12" s="9">
        <v>27706</v>
      </c>
      <c r="G12" s="9">
        <v>9301</v>
      </c>
      <c r="H12" s="9">
        <v>1995</v>
      </c>
      <c r="I12" s="9">
        <v>29082</v>
      </c>
      <c r="J12" s="9">
        <v>1010</v>
      </c>
      <c r="K12" s="9">
        <v>4688</v>
      </c>
      <c r="L12" s="45">
        <f t="shared" si="13"/>
        <v>354196</v>
      </c>
      <c r="M12" s="9">
        <v>24</v>
      </c>
      <c r="N12" s="9">
        <v>3214</v>
      </c>
      <c r="O12" s="9">
        <v>13972</v>
      </c>
      <c r="P12" s="9">
        <v>28984</v>
      </c>
      <c r="Q12" s="9">
        <v>1007</v>
      </c>
      <c r="R12" s="9">
        <v>552</v>
      </c>
      <c r="S12" s="9">
        <v>227</v>
      </c>
      <c r="T12" s="9">
        <v>671</v>
      </c>
      <c r="U12" s="9">
        <v>82</v>
      </c>
      <c r="V12" s="9">
        <v>0</v>
      </c>
      <c r="W12" s="45">
        <f t="shared" si="14"/>
        <v>48733</v>
      </c>
      <c r="X12" s="10">
        <f t="shared" si="0"/>
        <v>0.31537450722733246</v>
      </c>
      <c r="Y12" s="10">
        <f t="shared" si="1"/>
        <v>7.6825624477112466</v>
      </c>
      <c r="Z12" s="10">
        <f t="shared" si="2"/>
        <v>53.877299194077047</v>
      </c>
      <c r="AA12" s="10">
        <f t="shared" si="3"/>
        <v>14.136054156343276</v>
      </c>
      <c r="AB12" s="10">
        <f t="shared" si="4"/>
        <v>3.6345917851728866</v>
      </c>
      <c r="AC12" s="10">
        <f t="shared" si="5"/>
        <v>5.9348457155144603</v>
      </c>
      <c r="AD12" s="10">
        <f t="shared" si="6"/>
        <v>11.37844611528822</v>
      </c>
      <c r="AE12" s="10">
        <f t="shared" si="7"/>
        <v>2.3072691011622308</v>
      </c>
      <c r="AF12" s="10">
        <f t="shared" si="8"/>
        <v>8.1188118811881189</v>
      </c>
      <c r="AG12" s="10">
        <f t="shared" si="9"/>
        <v>0</v>
      </c>
      <c r="AH12" s="46">
        <f t="shared" si="10"/>
        <v>13.75876633276491</v>
      </c>
      <c r="AI12" s="9">
        <v>1913856.5940140004</v>
      </c>
      <c r="AJ12" s="10">
        <f t="shared" si="11"/>
        <v>18.506924766872526</v>
      </c>
      <c r="AK12" s="9">
        <v>229985.62300600001</v>
      </c>
      <c r="AL12" s="10">
        <f t="shared" si="12"/>
        <v>21.189585402357356</v>
      </c>
    </row>
    <row r="13" spans="1:38" x14ac:dyDescent="0.2">
      <c r="A13" s="14">
        <f t="shared" si="15"/>
        <v>2011</v>
      </c>
      <c r="B13" s="9">
        <v>11718</v>
      </c>
      <c r="C13" s="9">
        <v>45832</v>
      </c>
      <c r="D13" s="9">
        <v>26108</v>
      </c>
      <c r="E13" s="9">
        <v>212111</v>
      </c>
      <c r="F13" s="9">
        <v>34040</v>
      </c>
      <c r="G13" s="9">
        <v>14393</v>
      </c>
      <c r="H13" s="9">
        <v>2232</v>
      </c>
      <c r="I13" s="9">
        <v>34863</v>
      </c>
      <c r="J13" s="9">
        <v>937</v>
      </c>
      <c r="K13" s="9">
        <v>4201</v>
      </c>
      <c r="L13" s="45">
        <f t="shared" si="13"/>
        <v>386435</v>
      </c>
      <c r="M13" s="9">
        <v>35</v>
      </c>
      <c r="N13" s="9">
        <v>3335</v>
      </c>
      <c r="O13" s="9">
        <v>12581</v>
      </c>
      <c r="P13" s="9">
        <v>28720</v>
      </c>
      <c r="Q13" s="9">
        <v>987</v>
      </c>
      <c r="R13" s="9">
        <v>655</v>
      </c>
      <c r="S13" s="9">
        <v>270</v>
      </c>
      <c r="T13" s="9">
        <v>1124</v>
      </c>
      <c r="U13" s="9">
        <v>75</v>
      </c>
      <c r="V13" s="9">
        <v>0</v>
      </c>
      <c r="W13" s="45">
        <f t="shared" si="14"/>
        <v>47782</v>
      </c>
      <c r="X13" s="10">
        <f t="shared" si="0"/>
        <v>0.29868578255675032</v>
      </c>
      <c r="Y13" s="10">
        <f t="shared" si="1"/>
        <v>7.2765753185547215</v>
      </c>
      <c r="Z13" s="10">
        <f t="shared" si="2"/>
        <v>48.188294775547725</v>
      </c>
      <c r="AA13" s="10">
        <f t="shared" si="3"/>
        <v>13.540080429586396</v>
      </c>
      <c r="AB13" s="10">
        <f t="shared" si="4"/>
        <v>2.899529964747356</v>
      </c>
      <c r="AC13" s="10">
        <f t="shared" si="5"/>
        <v>4.5508233168901544</v>
      </c>
      <c r="AD13" s="10">
        <f t="shared" si="6"/>
        <v>12.096774193548388</v>
      </c>
      <c r="AE13" s="10">
        <f t="shared" si="7"/>
        <v>3.2240484180936808</v>
      </c>
      <c r="AF13" s="10">
        <f t="shared" si="8"/>
        <v>8.0042689434364984</v>
      </c>
      <c r="AG13" s="10">
        <f t="shared" si="9"/>
        <v>0</v>
      </c>
      <c r="AH13" s="46">
        <f t="shared" si="10"/>
        <v>12.364822026990309</v>
      </c>
      <c r="AI13" s="9">
        <v>2208055.0129919997</v>
      </c>
      <c r="AJ13" s="10">
        <f t="shared" si="11"/>
        <v>17.501149098471313</v>
      </c>
      <c r="AK13" s="9">
        <v>262873.854819</v>
      </c>
      <c r="AL13" s="10">
        <f t="shared" si="12"/>
        <v>18.176779137240548</v>
      </c>
    </row>
    <row r="14" spans="1:38" x14ac:dyDescent="0.2">
      <c r="A14" s="14">
        <f t="shared" si="15"/>
        <v>2012</v>
      </c>
      <c r="B14" s="9">
        <v>11312</v>
      </c>
      <c r="C14" s="9">
        <v>44414</v>
      </c>
      <c r="D14" s="9">
        <v>26385</v>
      </c>
      <c r="E14" s="9">
        <v>219470</v>
      </c>
      <c r="F14" s="9">
        <v>33939</v>
      </c>
      <c r="G14" s="9">
        <v>13921</v>
      </c>
      <c r="H14" s="9">
        <v>2121</v>
      </c>
      <c r="I14" s="9">
        <v>39132</v>
      </c>
      <c r="J14" s="9">
        <v>1019</v>
      </c>
      <c r="K14" s="9">
        <v>4271</v>
      </c>
      <c r="L14" s="45">
        <f t="shared" si="13"/>
        <v>395984</v>
      </c>
      <c r="M14" s="9">
        <v>44</v>
      </c>
      <c r="N14" s="9">
        <v>3475</v>
      </c>
      <c r="O14" s="9">
        <v>12043</v>
      </c>
      <c r="P14" s="9">
        <v>30424</v>
      </c>
      <c r="Q14" s="9">
        <v>1148</v>
      </c>
      <c r="R14" s="9">
        <v>695</v>
      </c>
      <c r="S14" s="9">
        <v>286</v>
      </c>
      <c r="T14" s="9">
        <v>1424</v>
      </c>
      <c r="U14" s="9">
        <v>88</v>
      </c>
      <c r="V14" s="9">
        <v>0</v>
      </c>
      <c r="W14" s="45">
        <f t="shared" si="14"/>
        <v>49627</v>
      </c>
      <c r="X14" s="10">
        <f t="shared" si="0"/>
        <v>0.38896746817538896</v>
      </c>
      <c r="Y14" s="10">
        <f t="shared" si="1"/>
        <v>7.8241095150177866</v>
      </c>
      <c r="Z14" s="10">
        <f t="shared" si="2"/>
        <v>45.64335796854273</v>
      </c>
      <c r="AA14" s="10">
        <f t="shared" si="3"/>
        <v>13.862486900259716</v>
      </c>
      <c r="AB14" s="10">
        <f t="shared" si="4"/>
        <v>3.3825392616164294</v>
      </c>
      <c r="AC14" s="10">
        <f t="shared" si="5"/>
        <v>4.9924574384024138</v>
      </c>
      <c r="AD14" s="10">
        <f t="shared" si="6"/>
        <v>13.484205563413484</v>
      </c>
      <c r="AE14" s="10">
        <f t="shared" si="7"/>
        <v>3.6389655524890117</v>
      </c>
      <c r="AF14" s="10">
        <f t="shared" si="8"/>
        <v>8.6359175662414138</v>
      </c>
      <c r="AG14" s="10">
        <f t="shared" si="9"/>
        <v>0</v>
      </c>
      <c r="AH14" s="46">
        <f t="shared" si="10"/>
        <v>12.532577073821164</v>
      </c>
      <c r="AI14" s="9">
        <v>2275319.8232999998</v>
      </c>
      <c r="AJ14" s="10">
        <f t="shared" si="11"/>
        <v>17.403443504732728</v>
      </c>
      <c r="AK14" s="9">
        <v>277569.82908900006</v>
      </c>
      <c r="AL14" s="10">
        <f t="shared" si="12"/>
        <v>17.879104570867312</v>
      </c>
    </row>
    <row r="15" spans="1:38" x14ac:dyDescent="0.2">
      <c r="A15" s="14">
        <v>2013</v>
      </c>
      <c r="B15" s="9">
        <v>11232</v>
      </c>
      <c r="C15" s="9">
        <v>43484</v>
      </c>
      <c r="D15" s="9">
        <v>22906</v>
      </c>
      <c r="E15" s="9">
        <v>223829</v>
      </c>
      <c r="F15" s="9">
        <v>35956</v>
      </c>
      <c r="G15" s="9">
        <v>12113</v>
      </c>
      <c r="H15" s="9">
        <v>2185</v>
      </c>
      <c r="I15" s="9">
        <v>44802</v>
      </c>
      <c r="J15" s="9">
        <v>922</v>
      </c>
      <c r="K15" s="9">
        <v>3441</v>
      </c>
      <c r="L15" s="45">
        <f t="shared" si="13"/>
        <v>400870</v>
      </c>
      <c r="M15" s="9">
        <v>47</v>
      </c>
      <c r="N15" s="9">
        <v>3533</v>
      </c>
      <c r="O15" s="9">
        <v>11269</v>
      </c>
      <c r="P15" s="9">
        <v>29226</v>
      </c>
      <c r="Q15" s="9">
        <v>1121</v>
      </c>
      <c r="R15" s="9">
        <v>670</v>
      </c>
      <c r="S15" s="9">
        <v>349</v>
      </c>
      <c r="T15" s="9">
        <v>1524</v>
      </c>
      <c r="U15" s="9">
        <v>77</v>
      </c>
      <c r="V15" s="9">
        <v>0</v>
      </c>
      <c r="W15" s="45">
        <v>47815</v>
      </c>
      <c r="X15" s="10">
        <f t="shared" si="0"/>
        <v>0.41844729344729348</v>
      </c>
      <c r="Y15" s="10">
        <f t="shared" si="1"/>
        <v>8.1248275227669939</v>
      </c>
      <c r="Z15" s="10">
        <f t="shared" si="2"/>
        <v>49.196717017375356</v>
      </c>
      <c r="AA15" s="10">
        <f t="shared" si="3"/>
        <v>13.057289269933744</v>
      </c>
      <c r="AB15" s="10">
        <f t="shared" si="4"/>
        <v>3.1176994103904772</v>
      </c>
      <c r="AC15" s="10">
        <f t="shared" si="5"/>
        <v>5.5312474201271362</v>
      </c>
      <c r="AD15" s="10">
        <f t="shared" si="6"/>
        <v>15.972540045766589</v>
      </c>
      <c r="AE15" s="10">
        <f t="shared" si="7"/>
        <v>3.4016338556314452</v>
      </c>
      <c r="AF15" s="10">
        <f t="shared" si="8"/>
        <v>8.3514099783080269</v>
      </c>
      <c r="AG15" s="10">
        <f t="shared" si="9"/>
        <v>0</v>
      </c>
      <c r="AH15" s="46">
        <f t="shared" si="10"/>
        <v>11.927807019732082</v>
      </c>
      <c r="AI15" s="6">
        <v>2267556.9</v>
      </c>
      <c r="AJ15" s="10">
        <f t="shared" si="11"/>
        <v>17.678497946402139</v>
      </c>
      <c r="AK15" s="6">
        <v>280455.51564200001</v>
      </c>
      <c r="AL15" s="10">
        <f t="shared" si="12"/>
        <v>17.049049611502596</v>
      </c>
    </row>
    <row r="16" spans="1:38" x14ac:dyDescent="0.2">
      <c r="B16" s="9"/>
      <c r="C16" s="9"/>
      <c r="D16" s="9"/>
      <c r="E16" s="9"/>
      <c r="F16" s="9"/>
      <c r="G16" s="9"/>
      <c r="H16" s="9"/>
      <c r="I16" s="9"/>
      <c r="J16" s="9"/>
      <c r="K16" s="9"/>
      <c r="L16" s="45"/>
      <c r="M16" s="9"/>
      <c r="N16" s="9"/>
      <c r="O16" s="9"/>
      <c r="P16" s="9"/>
      <c r="Q16" s="9"/>
      <c r="R16" s="9"/>
      <c r="S16" s="9"/>
      <c r="T16" s="9"/>
      <c r="U16" s="9"/>
      <c r="V16" s="9"/>
      <c r="W16" s="45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46"/>
      <c r="AI16" s="9"/>
      <c r="AK16" s="9"/>
    </row>
    <row r="17" spans="1:38" x14ac:dyDescent="0.2">
      <c r="A17" s="15" t="s">
        <v>704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45"/>
      <c r="M17" s="9"/>
      <c r="N17" s="9"/>
      <c r="O17" s="9"/>
      <c r="P17" s="9"/>
      <c r="Q17" s="9"/>
      <c r="R17" s="9"/>
      <c r="S17" s="9"/>
      <c r="T17" s="9"/>
      <c r="U17" s="9"/>
      <c r="V17" s="9"/>
      <c r="W17" s="45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46"/>
      <c r="AI17" s="9"/>
      <c r="AK17" s="9"/>
    </row>
    <row r="18" spans="1:38" x14ac:dyDescent="0.2">
      <c r="A18" s="14">
        <v>2002</v>
      </c>
      <c r="B18" s="9">
        <v>2136</v>
      </c>
      <c r="C18" s="9">
        <v>11828</v>
      </c>
      <c r="D18" s="9">
        <v>2430</v>
      </c>
      <c r="E18" s="9">
        <v>53296</v>
      </c>
      <c r="F18" s="9">
        <v>42747</v>
      </c>
      <c r="G18" s="9">
        <v>8580</v>
      </c>
      <c r="H18" s="9">
        <v>1088</v>
      </c>
      <c r="I18" s="9">
        <v>53232</v>
      </c>
      <c r="J18" s="9">
        <v>1558</v>
      </c>
      <c r="K18" s="9">
        <v>1671</v>
      </c>
      <c r="L18" s="45">
        <f>SUM(B18:K18)</f>
        <v>178566</v>
      </c>
      <c r="M18" s="9">
        <v>48</v>
      </c>
      <c r="N18" s="9">
        <v>372</v>
      </c>
      <c r="O18" s="9">
        <v>158</v>
      </c>
      <c r="P18" s="9">
        <v>6051</v>
      </c>
      <c r="Q18" s="9">
        <v>4801</v>
      </c>
      <c r="R18" s="9">
        <v>408</v>
      </c>
      <c r="S18" s="9">
        <v>99</v>
      </c>
      <c r="T18" s="9">
        <v>610</v>
      </c>
      <c r="U18" s="9">
        <v>28</v>
      </c>
      <c r="V18" s="9">
        <v>3</v>
      </c>
      <c r="W18" s="45">
        <f>SUM(M18:V18)</f>
        <v>12578</v>
      </c>
      <c r="X18" s="10">
        <f t="shared" ref="X18:X29" si="16">M18/B18*100</f>
        <v>2.2471910112359552</v>
      </c>
      <c r="Y18" s="10">
        <f t="shared" ref="Y18:Y29" si="17">N18/C18*100</f>
        <v>3.1450794724382822</v>
      </c>
      <c r="Z18" s="10">
        <f t="shared" ref="Z18:Z29" si="18">O18/D18*100</f>
        <v>6.5020576131687244</v>
      </c>
      <c r="AA18" s="10">
        <f t="shared" ref="AA18:AA29" si="19">P18/E18*100</f>
        <v>11.353572500750525</v>
      </c>
      <c r="AB18" s="10">
        <f t="shared" ref="AB18:AB29" si="20">Q18/F18*100</f>
        <v>11.23119751093644</v>
      </c>
      <c r="AC18" s="10">
        <f t="shared" ref="AC18:AC29" si="21">R18/G18*100</f>
        <v>4.755244755244755</v>
      </c>
      <c r="AD18" s="10">
        <f t="shared" ref="AD18:AD29" si="22">S18/H18*100</f>
        <v>9.0992647058823533</v>
      </c>
      <c r="AE18" s="10">
        <f t="shared" ref="AE18:AE29" si="23">T18/I18*100</f>
        <v>1.145927261797415</v>
      </c>
      <c r="AF18" s="10">
        <f t="shared" ref="AF18:AF29" si="24">U18/J18*100</f>
        <v>1.7971758664955071</v>
      </c>
      <c r="AG18" s="10">
        <f t="shared" ref="AG18:AG29" si="25">V18/K18*100</f>
        <v>0.17953321364452424</v>
      </c>
      <c r="AH18" s="46">
        <f t="shared" ref="AH18:AH29" si="26">W18/L18*100</f>
        <v>7.0438941343816852</v>
      </c>
      <c r="AI18" s="9">
        <v>693101.39999999991</v>
      </c>
      <c r="AJ18" s="10">
        <f t="shared" ref="AJ18:AJ29" si="27">L18/AI18*100</f>
        <v>25.763329867750954</v>
      </c>
      <c r="AK18" s="9">
        <v>97470.099999999991</v>
      </c>
      <c r="AL18" s="10">
        <f t="shared" ref="AL18:AL29" si="28">W18/AK18*100</f>
        <v>12.904470191371509</v>
      </c>
    </row>
    <row r="19" spans="1:38" x14ac:dyDescent="0.2">
      <c r="A19" s="14">
        <f>A18+1</f>
        <v>2003</v>
      </c>
      <c r="B19" s="9">
        <v>2864</v>
      </c>
      <c r="C19" s="9">
        <v>12996</v>
      </c>
      <c r="D19" s="9">
        <v>2467</v>
      </c>
      <c r="E19" s="9">
        <v>53119</v>
      </c>
      <c r="F19" s="9">
        <v>46578</v>
      </c>
      <c r="G19" s="9">
        <v>8374</v>
      </c>
      <c r="H19" s="9">
        <v>1036</v>
      </c>
      <c r="I19" s="9">
        <v>49834</v>
      </c>
      <c r="J19" s="9">
        <v>1451</v>
      </c>
      <c r="K19" s="9">
        <v>1488</v>
      </c>
      <c r="L19" s="45">
        <f t="shared" ref="L19:L29" si="29">SUM(B19:K19)</f>
        <v>180207</v>
      </c>
      <c r="M19" s="9">
        <v>48</v>
      </c>
      <c r="N19" s="9">
        <v>379</v>
      </c>
      <c r="O19" s="9">
        <v>312</v>
      </c>
      <c r="P19" s="9">
        <v>6831</v>
      </c>
      <c r="Q19" s="9">
        <v>4758</v>
      </c>
      <c r="R19" s="9">
        <v>339</v>
      </c>
      <c r="S19" s="9">
        <v>67</v>
      </c>
      <c r="T19" s="9">
        <v>757</v>
      </c>
      <c r="U19" s="9">
        <v>35</v>
      </c>
      <c r="V19" s="9">
        <v>25</v>
      </c>
      <c r="W19" s="45">
        <f t="shared" ref="W19:W28" si="30">SUM(M19:V19)</f>
        <v>13551</v>
      </c>
      <c r="X19" s="10">
        <f t="shared" si="16"/>
        <v>1.6759776536312849</v>
      </c>
      <c r="Y19" s="10">
        <f t="shared" si="17"/>
        <v>2.9162819329024314</v>
      </c>
      <c r="Z19" s="10">
        <f t="shared" si="18"/>
        <v>12.646939602756385</v>
      </c>
      <c r="AA19" s="10">
        <f t="shared" si="19"/>
        <v>12.859805342721058</v>
      </c>
      <c r="AB19" s="10">
        <f t="shared" si="20"/>
        <v>10.215123019451243</v>
      </c>
      <c r="AC19" s="10">
        <f t="shared" si="21"/>
        <v>4.0482445665154048</v>
      </c>
      <c r="AD19" s="10">
        <f t="shared" si="22"/>
        <v>6.4671814671814669</v>
      </c>
      <c r="AE19" s="10">
        <f t="shared" si="23"/>
        <v>1.5190432235020268</v>
      </c>
      <c r="AF19" s="10">
        <f t="shared" si="24"/>
        <v>2.4121295658166781</v>
      </c>
      <c r="AG19" s="10">
        <f t="shared" si="25"/>
        <v>1.6801075268817203</v>
      </c>
      <c r="AH19" s="46">
        <f t="shared" si="26"/>
        <v>7.5196856947843314</v>
      </c>
      <c r="AI19" s="9">
        <v>724770.98267599987</v>
      </c>
      <c r="AJ19" s="10">
        <f t="shared" si="27"/>
        <v>24.863992117156734</v>
      </c>
      <c r="AK19" s="9">
        <v>97411.793346999999</v>
      </c>
      <c r="AL19" s="10">
        <f t="shared" si="28"/>
        <v>13.911046634495957</v>
      </c>
    </row>
    <row r="20" spans="1:38" x14ac:dyDescent="0.2">
      <c r="A20" s="14">
        <f t="shared" ref="A20:A28" si="31">A19+1</f>
        <v>2004</v>
      </c>
      <c r="B20" s="9">
        <v>3739</v>
      </c>
      <c r="C20" s="9">
        <v>14539</v>
      </c>
      <c r="D20" s="9">
        <v>3525</v>
      </c>
      <c r="E20" s="9">
        <v>59308</v>
      </c>
      <c r="F20" s="9">
        <v>48694</v>
      </c>
      <c r="G20" s="9">
        <v>13118</v>
      </c>
      <c r="H20" s="9">
        <v>1134</v>
      </c>
      <c r="I20" s="9">
        <v>53991</v>
      </c>
      <c r="J20" s="9">
        <v>1867</v>
      </c>
      <c r="K20" s="9">
        <v>1504</v>
      </c>
      <c r="L20" s="45">
        <f t="shared" si="29"/>
        <v>201419</v>
      </c>
      <c r="M20" s="9">
        <v>50</v>
      </c>
      <c r="N20" s="9">
        <v>436</v>
      </c>
      <c r="O20" s="9">
        <v>273</v>
      </c>
      <c r="P20" s="9">
        <v>8559</v>
      </c>
      <c r="Q20" s="9">
        <v>5474</v>
      </c>
      <c r="R20" s="9">
        <v>485</v>
      </c>
      <c r="S20" s="9">
        <v>116</v>
      </c>
      <c r="T20" s="9">
        <v>1053</v>
      </c>
      <c r="U20" s="9">
        <v>31</v>
      </c>
      <c r="V20" s="9">
        <v>32</v>
      </c>
      <c r="W20" s="45">
        <f t="shared" si="30"/>
        <v>16509</v>
      </c>
      <c r="X20" s="10">
        <f t="shared" si="16"/>
        <v>1.3372559507889812</v>
      </c>
      <c r="Y20" s="10">
        <f t="shared" si="17"/>
        <v>2.998830731136942</v>
      </c>
      <c r="Z20" s="10">
        <f t="shared" si="18"/>
        <v>7.7446808510638299</v>
      </c>
      <c r="AA20" s="10">
        <f t="shared" si="19"/>
        <v>14.431442638429893</v>
      </c>
      <c r="AB20" s="10">
        <f t="shared" si="20"/>
        <v>11.241631412494353</v>
      </c>
      <c r="AC20" s="10">
        <f t="shared" si="21"/>
        <v>3.6972099405397163</v>
      </c>
      <c r="AD20" s="10">
        <f t="shared" si="22"/>
        <v>10.229276895943562</v>
      </c>
      <c r="AE20" s="10">
        <f t="shared" si="23"/>
        <v>1.9503250541756958</v>
      </c>
      <c r="AF20" s="10">
        <f t="shared" si="24"/>
        <v>1.6604177825388324</v>
      </c>
      <c r="AG20" s="10">
        <f t="shared" si="25"/>
        <v>2.1276595744680851</v>
      </c>
      <c r="AH20" s="46">
        <f t="shared" si="26"/>
        <v>8.1963469186124449</v>
      </c>
      <c r="AI20" s="9">
        <v>814874.6536549998</v>
      </c>
      <c r="AJ20" s="10">
        <f t="shared" si="27"/>
        <v>24.717789306191431</v>
      </c>
      <c r="AK20" s="9">
        <v>110731.28487000002</v>
      </c>
      <c r="AL20" s="10">
        <f t="shared" si="28"/>
        <v>14.909065689413595</v>
      </c>
    </row>
    <row r="21" spans="1:38" x14ac:dyDescent="0.2">
      <c r="A21" s="14">
        <f t="shared" si="31"/>
        <v>2005</v>
      </c>
      <c r="B21" s="9">
        <v>4592</v>
      </c>
      <c r="C21" s="9">
        <v>16508</v>
      </c>
      <c r="D21" s="9">
        <v>4609</v>
      </c>
      <c r="E21" s="9">
        <v>64093</v>
      </c>
      <c r="F21" s="9">
        <v>47562</v>
      </c>
      <c r="G21" s="9">
        <v>11859</v>
      </c>
      <c r="H21" s="9">
        <v>1152</v>
      </c>
      <c r="I21" s="9">
        <v>63049</v>
      </c>
      <c r="J21" s="9">
        <v>1558</v>
      </c>
      <c r="K21" s="9">
        <v>1073</v>
      </c>
      <c r="L21" s="45">
        <f t="shared" si="29"/>
        <v>216055</v>
      </c>
      <c r="M21" s="9">
        <v>76</v>
      </c>
      <c r="N21" s="9">
        <v>501</v>
      </c>
      <c r="O21" s="9">
        <v>321</v>
      </c>
      <c r="P21" s="9">
        <v>8255</v>
      </c>
      <c r="Q21" s="9">
        <v>5629</v>
      </c>
      <c r="R21" s="9">
        <v>539</v>
      </c>
      <c r="S21" s="9">
        <v>221</v>
      </c>
      <c r="T21" s="9">
        <v>1013</v>
      </c>
      <c r="U21" s="9">
        <v>10</v>
      </c>
      <c r="V21" s="9">
        <v>7</v>
      </c>
      <c r="W21" s="45">
        <f t="shared" si="30"/>
        <v>16572</v>
      </c>
      <c r="X21" s="10">
        <f t="shared" si="16"/>
        <v>1.6550522648083623</v>
      </c>
      <c r="Y21" s="10">
        <f t="shared" si="17"/>
        <v>3.0348921734916403</v>
      </c>
      <c r="Z21" s="10">
        <f t="shared" si="18"/>
        <v>6.9646344109351261</v>
      </c>
      <c r="AA21" s="10">
        <f t="shared" si="19"/>
        <v>12.879721654470847</v>
      </c>
      <c r="AB21" s="10">
        <f t="shared" si="20"/>
        <v>11.835078423951895</v>
      </c>
      <c r="AC21" s="10">
        <f t="shared" si="21"/>
        <v>4.5450712538999918</v>
      </c>
      <c r="AD21" s="10">
        <f t="shared" si="22"/>
        <v>19.184027777777779</v>
      </c>
      <c r="AE21" s="10">
        <f t="shared" si="23"/>
        <v>1.606686862598931</v>
      </c>
      <c r="AF21" s="10">
        <f t="shared" si="24"/>
        <v>0.64184852374839541</v>
      </c>
      <c r="AG21" s="10">
        <f t="shared" si="25"/>
        <v>0.65237651444547995</v>
      </c>
      <c r="AH21" s="46">
        <f t="shared" si="26"/>
        <v>7.670269144430816</v>
      </c>
      <c r="AI21" s="9">
        <v>901081.81254499988</v>
      </c>
      <c r="AJ21" s="10">
        <f t="shared" si="27"/>
        <v>23.977290074225113</v>
      </c>
      <c r="AK21" s="9">
        <v>120247.58014199998</v>
      </c>
      <c r="AL21" s="10">
        <f t="shared" si="28"/>
        <v>13.781566315455313</v>
      </c>
    </row>
    <row r="22" spans="1:38" x14ac:dyDescent="0.2">
      <c r="A22" s="14">
        <f t="shared" si="31"/>
        <v>2006</v>
      </c>
      <c r="B22" s="9">
        <v>5169</v>
      </c>
      <c r="C22" s="9">
        <v>18759</v>
      </c>
      <c r="D22" s="9">
        <v>5063</v>
      </c>
      <c r="E22" s="9">
        <v>69182</v>
      </c>
      <c r="F22" s="9">
        <v>53464</v>
      </c>
      <c r="G22" s="9">
        <v>14668</v>
      </c>
      <c r="H22" s="9">
        <v>1401</v>
      </c>
      <c r="I22" s="9">
        <v>81318</v>
      </c>
      <c r="J22" s="9">
        <v>2013</v>
      </c>
      <c r="K22" s="9">
        <v>1634</v>
      </c>
      <c r="L22" s="45">
        <f t="shared" si="29"/>
        <v>252671</v>
      </c>
      <c r="M22" s="9">
        <v>102</v>
      </c>
      <c r="N22" s="9">
        <v>575</v>
      </c>
      <c r="O22" s="9">
        <v>326</v>
      </c>
      <c r="P22" s="9">
        <v>9388</v>
      </c>
      <c r="Q22" s="9">
        <v>5659</v>
      </c>
      <c r="R22" s="9">
        <v>508</v>
      </c>
      <c r="S22" s="9">
        <v>197</v>
      </c>
      <c r="T22" s="9">
        <v>1838</v>
      </c>
      <c r="U22" s="9">
        <v>5</v>
      </c>
      <c r="V22" s="9">
        <v>53</v>
      </c>
      <c r="W22" s="45">
        <f t="shared" si="30"/>
        <v>18651</v>
      </c>
      <c r="X22" s="10">
        <f t="shared" si="16"/>
        <v>1.9733023795705165</v>
      </c>
      <c r="Y22" s="10">
        <f t="shared" si="17"/>
        <v>3.0651953728876804</v>
      </c>
      <c r="Z22" s="10">
        <f t="shared" si="18"/>
        <v>6.4388702350385145</v>
      </c>
      <c r="AA22" s="10">
        <f t="shared" si="19"/>
        <v>13.570003758203001</v>
      </c>
      <c r="AB22" s="10">
        <f t="shared" si="20"/>
        <v>10.584692503366751</v>
      </c>
      <c r="AC22" s="10">
        <f t="shared" si="21"/>
        <v>3.4633215162257978</v>
      </c>
      <c r="AD22" s="10">
        <f t="shared" si="22"/>
        <v>14.061384725196287</v>
      </c>
      <c r="AE22" s="10">
        <f t="shared" si="23"/>
        <v>2.2602621805750265</v>
      </c>
      <c r="AF22" s="10">
        <f t="shared" si="24"/>
        <v>0.24838549428713363</v>
      </c>
      <c r="AG22" s="10">
        <f t="shared" si="25"/>
        <v>3.243574051407589</v>
      </c>
      <c r="AH22" s="46">
        <f t="shared" si="26"/>
        <v>7.3815356728710455</v>
      </c>
      <c r="AI22" s="9">
        <v>1025967.4973630001</v>
      </c>
      <c r="AJ22" s="10">
        <f t="shared" si="27"/>
        <v>24.627583295711545</v>
      </c>
      <c r="AK22" s="9">
        <v>133721.71275399998</v>
      </c>
      <c r="AL22" s="10">
        <f t="shared" si="28"/>
        <v>13.947622727739924</v>
      </c>
    </row>
    <row r="23" spans="1:38" x14ac:dyDescent="0.2">
      <c r="A23" s="14">
        <f t="shared" si="31"/>
        <v>2007</v>
      </c>
      <c r="B23" s="9">
        <v>7545</v>
      </c>
      <c r="C23" s="9">
        <v>21585</v>
      </c>
      <c r="D23" s="9">
        <v>5469</v>
      </c>
      <c r="E23" s="9">
        <v>74901</v>
      </c>
      <c r="F23" s="9">
        <v>50809</v>
      </c>
      <c r="G23" s="9">
        <v>14658</v>
      </c>
      <c r="H23" s="9">
        <v>1666</v>
      </c>
      <c r="I23" s="9">
        <v>93009</v>
      </c>
      <c r="J23" s="9">
        <v>1975</v>
      </c>
      <c r="K23" s="9">
        <v>2541</v>
      </c>
      <c r="L23" s="45">
        <f t="shared" si="29"/>
        <v>274158</v>
      </c>
      <c r="M23" s="9">
        <v>76</v>
      </c>
      <c r="N23" s="9">
        <v>666</v>
      </c>
      <c r="O23" s="9">
        <v>376</v>
      </c>
      <c r="P23" s="9">
        <v>9413</v>
      </c>
      <c r="Q23" s="9">
        <v>4808</v>
      </c>
      <c r="R23" s="9">
        <v>454</v>
      </c>
      <c r="S23" s="9">
        <v>120</v>
      </c>
      <c r="T23" s="9">
        <v>1240</v>
      </c>
      <c r="U23" s="9">
        <v>8</v>
      </c>
      <c r="V23" s="9">
        <v>79</v>
      </c>
      <c r="W23" s="45">
        <f t="shared" si="30"/>
        <v>17240</v>
      </c>
      <c r="X23" s="10">
        <f t="shared" si="16"/>
        <v>1.0072895957587806</v>
      </c>
      <c r="Y23" s="10">
        <f t="shared" si="17"/>
        <v>3.0854760250173729</v>
      </c>
      <c r="Z23" s="10">
        <f t="shared" si="18"/>
        <v>6.8751142804900338</v>
      </c>
      <c r="AA23" s="10">
        <f t="shared" si="19"/>
        <v>12.567255443852551</v>
      </c>
      <c r="AB23" s="10">
        <f t="shared" si="20"/>
        <v>9.4628904327973391</v>
      </c>
      <c r="AC23" s="10">
        <f t="shared" si="21"/>
        <v>3.097284759175877</v>
      </c>
      <c r="AD23" s="10">
        <f t="shared" si="22"/>
        <v>7.2028811524609839</v>
      </c>
      <c r="AE23" s="10">
        <f t="shared" si="23"/>
        <v>1.3332043135610532</v>
      </c>
      <c r="AF23" s="10">
        <f t="shared" si="24"/>
        <v>0.40506329113924056</v>
      </c>
      <c r="AG23" s="10">
        <f t="shared" si="25"/>
        <v>3.109012199921291</v>
      </c>
      <c r="AH23" s="46">
        <f t="shared" si="26"/>
        <v>6.2883446771569682</v>
      </c>
      <c r="AI23" s="9">
        <v>1148198.7221909999</v>
      </c>
      <c r="AJ23" s="10">
        <f t="shared" si="27"/>
        <v>23.877225666725181</v>
      </c>
      <c r="AK23" s="9">
        <v>135918.13871100001</v>
      </c>
      <c r="AL23" s="10">
        <f t="shared" si="28"/>
        <v>12.684105420732006</v>
      </c>
    </row>
    <row r="24" spans="1:38" x14ac:dyDescent="0.2">
      <c r="A24" s="14">
        <f t="shared" si="31"/>
        <v>2008</v>
      </c>
      <c r="B24" s="9">
        <v>9435</v>
      </c>
      <c r="C24" s="9">
        <v>25172</v>
      </c>
      <c r="D24" s="9">
        <v>5000</v>
      </c>
      <c r="E24" s="9">
        <v>77331</v>
      </c>
      <c r="F24" s="9">
        <v>50910</v>
      </c>
      <c r="G24" s="9">
        <v>11543</v>
      </c>
      <c r="H24" s="9">
        <v>1893</v>
      </c>
      <c r="I24" s="9">
        <v>84633</v>
      </c>
      <c r="J24" s="9">
        <v>2113</v>
      </c>
      <c r="K24" s="9">
        <v>2040</v>
      </c>
      <c r="L24" s="45">
        <f t="shared" si="29"/>
        <v>270070</v>
      </c>
      <c r="M24" s="9">
        <v>219</v>
      </c>
      <c r="N24" s="9">
        <v>814</v>
      </c>
      <c r="O24" s="9">
        <v>508</v>
      </c>
      <c r="P24" s="9">
        <v>11009</v>
      </c>
      <c r="Q24" s="9">
        <v>4787</v>
      </c>
      <c r="R24" s="9">
        <v>530</v>
      </c>
      <c r="S24" s="9">
        <v>186</v>
      </c>
      <c r="T24" s="9">
        <v>1518</v>
      </c>
      <c r="U24" s="9">
        <v>7</v>
      </c>
      <c r="V24" s="9">
        <v>7</v>
      </c>
      <c r="W24" s="45">
        <f t="shared" si="30"/>
        <v>19585</v>
      </c>
      <c r="X24" s="10">
        <f t="shared" si="16"/>
        <v>2.3211446740858506</v>
      </c>
      <c r="Y24" s="10">
        <f t="shared" si="17"/>
        <v>3.2337517877006201</v>
      </c>
      <c r="Z24" s="10">
        <f t="shared" si="18"/>
        <v>10.16</v>
      </c>
      <c r="AA24" s="10">
        <f t="shared" si="19"/>
        <v>14.236205402749222</v>
      </c>
      <c r="AB24" s="10">
        <f t="shared" si="20"/>
        <v>9.4028678059320381</v>
      </c>
      <c r="AC24" s="10">
        <f t="shared" si="21"/>
        <v>4.5915273325825181</v>
      </c>
      <c r="AD24" s="10">
        <f t="shared" si="22"/>
        <v>9.8256735340728998</v>
      </c>
      <c r="AE24" s="10">
        <f t="shared" si="23"/>
        <v>1.7936265995533656</v>
      </c>
      <c r="AF24" s="10">
        <f t="shared" si="24"/>
        <v>0.3312825366777094</v>
      </c>
      <c r="AG24" s="10">
        <f t="shared" si="25"/>
        <v>0.34313725490196079</v>
      </c>
      <c r="AH24" s="46">
        <f t="shared" si="26"/>
        <v>7.2518236012885557</v>
      </c>
      <c r="AI24" s="9">
        <v>1287441.9967299998</v>
      </c>
      <c r="AJ24" s="10">
        <f t="shared" si="27"/>
        <v>20.97725572771094</v>
      </c>
      <c r="AK24" s="9">
        <v>151220.05646300002</v>
      </c>
      <c r="AL24" s="10">
        <f t="shared" si="28"/>
        <v>12.951324353454391</v>
      </c>
    </row>
    <row r="25" spans="1:38" x14ac:dyDescent="0.2">
      <c r="A25" s="14">
        <f t="shared" si="31"/>
        <v>2009</v>
      </c>
      <c r="B25" s="9">
        <v>12286</v>
      </c>
      <c r="C25" s="9">
        <v>25261</v>
      </c>
      <c r="D25" s="9">
        <v>4484</v>
      </c>
      <c r="E25" s="9">
        <v>66663</v>
      </c>
      <c r="F25" s="9">
        <v>37298</v>
      </c>
      <c r="G25" s="9">
        <v>8358</v>
      </c>
      <c r="H25" s="9">
        <v>1707</v>
      </c>
      <c r="I25" s="9">
        <v>83951</v>
      </c>
      <c r="J25" s="9">
        <v>2305</v>
      </c>
      <c r="K25" s="9">
        <v>2395</v>
      </c>
      <c r="L25" s="45">
        <f t="shared" si="29"/>
        <v>244708</v>
      </c>
      <c r="M25" s="9">
        <v>404</v>
      </c>
      <c r="N25" s="9">
        <v>791</v>
      </c>
      <c r="O25" s="9">
        <v>788</v>
      </c>
      <c r="P25" s="9">
        <v>11550</v>
      </c>
      <c r="Q25" s="9">
        <v>4725</v>
      </c>
      <c r="R25" s="9">
        <v>427</v>
      </c>
      <c r="S25" s="9">
        <v>246</v>
      </c>
      <c r="T25" s="9">
        <v>1642</v>
      </c>
      <c r="U25" s="9">
        <v>10</v>
      </c>
      <c r="V25" s="9">
        <v>19</v>
      </c>
      <c r="W25" s="45">
        <f t="shared" si="30"/>
        <v>20602</v>
      </c>
      <c r="X25" s="10">
        <f t="shared" si="16"/>
        <v>3.2882956210320691</v>
      </c>
      <c r="Y25" s="10">
        <f t="shared" si="17"/>
        <v>3.131309132655081</v>
      </c>
      <c r="Z25" s="10">
        <f t="shared" si="18"/>
        <v>17.573595004460305</v>
      </c>
      <c r="AA25" s="10">
        <f t="shared" si="19"/>
        <v>17.325952927411006</v>
      </c>
      <c r="AB25" s="10">
        <f t="shared" si="20"/>
        <v>12.668239583891896</v>
      </c>
      <c r="AC25" s="10">
        <f t="shared" si="21"/>
        <v>5.1088777219430481</v>
      </c>
      <c r="AD25" s="10">
        <f t="shared" si="22"/>
        <v>14.411247803163443</v>
      </c>
      <c r="AE25" s="10">
        <f t="shared" si="23"/>
        <v>1.9559028480899572</v>
      </c>
      <c r="AF25" s="10">
        <f t="shared" si="24"/>
        <v>0.43383947939262474</v>
      </c>
      <c r="AG25" s="10">
        <f t="shared" si="25"/>
        <v>0.79331941544885187</v>
      </c>
      <c r="AH25" s="46">
        <f t="shared" si="26"/>
        <v>8.4190136816123715</v>
      </c>
      <c r="AI25" s="9">
        <v>1056042.963028</v>
      </c>
      <c r="AJ25" s="10">
        <f t="shared" si="27"/>
        <v>23.172163308427045</v>
      </c>
      <c r="AK25" s="9">
        <v>128892.137645</v>
      </c>
      <c r="AL25" s="10">
        <f t="shared" si="28"/>
        <v>15.983907456592018</v>
      </c>
    </row>
    <row r="26" spans="1:38" x14ac:dyDescent="0.2">
      <c r="A26" s="14">
        <f t="shared" si="31"/>
        <v>2010</v>
      </c>
      <c r="B26" s="9">
        <v>11700</v>
      </c>
      <c r="C26" s="9">
        <v>27833</v>
      </c>
      <c r="D26" s="9">
        <v>6201</v>
      </c>
      <c r="E26" s="9">
        <v>77720</v>
      </c>
      <c r="F26" s="9">
        <v>46072</v>
      </c>
      <c r="G26" s="9">
        <v>15821</v>
      </c>
      <c r="H26" s="9">
        <v>2161</v>
      </c>
      <c r="I26" s="9">
        <v>81133</v>
      </c>
      <c r="J26" s="9">
        <v>2625</v>
      </c>
      <c r="K26" s="9">
        <v>2077</v>
      </c>
      <c r="L26" s="45">
        <f t="shared" si="29"/>
        <v>273343</v>
      </c>
      <c r="M26" s="9">
        <v>408</v>
      </c>
      <c r="N26" s="9">
        <v>799</v>
      </c>
      <c r="O26" s="9">
        <v>547</v>
      </c>
      <c r="P26" s="9">
        <v>15802</v>
      </c>
      <c r="Q26" s="9">
        <v>7200</v>
      </c>
      <c r="R26" s="9">
        <v>477</v>
      </c>
      <c r="S26" s="9">
        <v>278</v>
      </c>
      <c r="T26" s="9">
        <v>1591</v>
      </c>
      <c r="U26" s="9">
        <v>9</v>
      </c>
      <c r="V26" s="9">
        <v>115</v>
      </c>
      <c r="W26" s="45">
        <f t="shared" si="30"/>
        <v>27226</v>
      </c>
      <c r="X26" s="10">
        <f t="shared" si="16"/>
        <v>3.4871794871794872</v>
      </c>
      <c r="Y26" s="10">
        <f t="shared" si="17"/>
        <v>2.8706930621923616</v>
      </c>
      <c r="Z26" s="10">
        <f t="shared" si="18"/>
        <v>8.8211578777616513</v>
      </c>
      <c r="AA26" s="10">
        <f t="shared" si="19"/>
        <v>20.331960885229027</v>
      </c>
      <c r="AB26" s="10">
        <f t="shared" si="20"/>
        <v>15.627713144643169</v>
      </c>
      <c r="AC26" s="10">
        <f t="shared" si="21"/>
        <v>3.0149800897541246</v>
      </c>
      <c r="AD26" s="10">
        <f t="shared" si="22"/>
        <v>12.864414622859787</v>
      </c>
      <c r="AE26" s="10">
        <f t="shared" si="23"/>
        <v>1.9609776539755712</v>
      </c>
      <c r="AF26" s="10">
        <f t="shared" si="24"/>
        <v>0.34285714285714286</v>
      </c>
      <c r="AG26" s="10">
        <f t="shared" si="25"/>
        <v>5.536831969186327</v>
      </c>
      <c r="AH26" s="46">
        <f t="shared" si="26"/>
        <v>9.9603794499950613</v>
      </c>
      <c r="AI26" s="9">
        <v>1278494.525839</v>
      </c>
      <c r="AJ26" s="10">
        <f t="shared" si="27"/>
        <v>21.380068078165703</v>
      </c>
      <c r="AK26" s="9">
        <v>163664.64553700003</v>
      </c>
      <c r="AL26" s="10">
        <f t="shared" si="28"/>
        <v>16.635235979443681</v>
      </c>
    </row>
    <row r="27" spans="1:38" x14ac:dyDescent="0.2">
      <c r="A27" s="14">
        <f t="shared" si="31"/>
        <v>2011</v>
      </c>
      <c r="B27" s="9">
        <v>8939</v>
      </c>
      <c r="C27" s="9">
        <v>29194</v>
      </c>
      <c r="D27" s="9">
        <v>6017</v>
      </c>
      <c r="E27" s="9">
        <v>89432</v>
      </c>
      <c r="F27" s="9">
        <v>43284</v>
      </c>
      <c r="G27" s="9">
        <v>14207</v>
      </c>
      <c r="H27" s="9">
        <v>2169</v>
      </c>
      <c r="I27" s="9">
        <v>88998</v>
      </c>
      <c r="J27" s="9">
        <v>2542</v>
      </c>
      <c r="K27" s="9">
        <v>1995</v>
      </c>
      <c r="L27" s="45">
        <f t="shared" si="29"/>
        <v>286777</v>
      </c>
      <c r="M27" s="9">
        <v>319</v>
      </c>
      <c r="N27" s="9">
        <v>896</v>
      </c>
      <c r="O27" s="9">
        <v>651</v>
      </c>
      <c r="P27" s="9">
        <v>21133</v>
      </c>
      <c r="Q27" s="9">
        <v>6203</v>
      </c>
      <c r="R27" s="9">
        <v>633</v>
      </c>
      <c r="S27" s="9">
        <v>187</v>
      </c>
      <c r="T27" s="9">
        <v>1820</v>
      </c>
      <c r="U27" s="9">
        <v>12</v>
      </c>
      <c r="V27" s="9">
        <v>71</v>
      </c>
      <c r="W27" s="45">
        <f t="shared" si="30"/>
        <v>31925</v>
      </c>
      <c r="X27" s="10">
        <f t="shared" si="16"/>
        <v>3.5686318380132005</v>
      </c>
      <c r="Y27" s="10">
        <f t="shared" si="17"/>
        <v>3.0691237925601151</v>
      </c>
      <c r="Z27" s="10">
        <f t="shared" si="18"/>
        <v>10.819345188632209</v>
      </c>
      <c r="AA27" s="10">
        <f t="shared" si="19"/>
        <v>23.630244207889795</v>
      </c>
      <c r="AB27" s="10">
        <f t="shared" si="20"/>
        <v>14.330930597911468</v>
      </c>
      <c r="AC27" s="10">
        <f t="shared" si="21"/>
        <v>4.4555500809460131</v>
      </c>
      <c r="AD27" s="10">
        <f t="shared" si="22"/>
        <v>8.6214845550945132</v>
      </c>
      <c r="AE27" s="10">
        <f t="shared" si="23"/>
        <v>2.0449897750511248</v>
      </c>
      <c r="AF27" s="10">
        <f t="shared" si="24"/>
        <v>0.47206923682140045</v>
      </c>
      <c r="AG27" s="10">
        <f t="shared" si="25"/>
        <v>3.558897243107769</v>
      </c>
      <c r="AH27" s="46">
        <f t="shared" si="26"/>
        <v>11.132343249284288</v>
      </c>
      <c r="AI27" s="9">
        <v>1480290.2266269994</v>
      </c>
      <c r="AJ27" s="10">
        <f t="shared" si="27"/>
        <v>19.373025292036971</v>
      </c>
      <c r="AK27" s="9">
        <v>198068.59609299997</v>
      </c>
      <c r="AL27" s="10">
        <f t="shared" si="28"/>
        <v>16.118153321493793</v>
      </c>
    </row>
    <row r="28" spans="1:38" x14ac:dyDescent="0.2">
      <c r="A28" s="14">
        <f t="shared" si="31"/>
        <v>2012</v>
      </c>
      <c r="B28" s="9">
        <v>9648</v>
      </c>
      <c r="C28" s="9">
        <v>31621</v>
      </c>
      <c r="D28" s="9">
        <v>5200</v>
      </c>
      <c r="E28" s="9">
        <v>91394</v>
      </c>
      <c r="F28" s="9">
        <v>41228</v>
      </c>
      <c r="G28" s="9">
        <v>13930</v>
      </c>
      <c r="H28" s="9">
        <v>2144</v>
      </c>
      <c r="I28" s="9">
        <v>104877</v>
      </c>
      <c r="J28" s="9">
        <v>2567</v>
      </c>
      <c r="K28" s="9">
        <v>1856</v>
      </c>
      <c r="L28" s="45">
        <f t="shared" si="29"/>
        <v>304465</v>
      </c>
      <c r="M28" s="9">
        <v>362</v>
      </c>
      <c r="N28" s="9">
        <v>1082</v>
      </c>
      <c r="O28" s="9">
        <v>575</v>
      </c>
      <c r="P28" s="9">
        <v>21526</v>
      </c>
      <c r="Q28" s="9">
        <v>5840</v>
      </c>
      <c r="R28" s="9">
        <v>858</v>
      </c>
      <c r="S28" s="9">
        <v>203</v>
      </c>
      <c r="T28" s="9">
        <v>2809</v>
      </c>
      <c r="U28" s="9">
        <v>12</v>
      </c>
      <c r="V28" s="9">
        <v>78</v>
      </c>
      <c r="W28" s="45">
        <f t="shared" si="30"/>
        <v>33345</v>
      </c>
      <c r="X28" s="10">
        <f t="shared" si="16"/>
        <v>3.7520729684908791</v>
      </c>
      <c r="Y28" s="10">
        <f t="shared" si="17"/>
        <v>3.4217766674045724</v>
      </c>
      <c r="Z28" s="10">
        <f t="shared" si="18"/>
        <v>11.057692307692307</v>
      </c>
      <c r="AA28" s="10">
        <f t="shared" si="19"/>
        <v>23.552968466201282</v>
      </c>
      <c r="AB28" s="10">
        <f t="shared" si="20"/>
        <v>14.16513049383914</v>
      </c>
      <c r="AC28" s="10">
        <f t="shared" si="21"/>
        <v>6.1593682699210337</v>
      </c>
      <c r="AD28" s="10">
        <f t="shared" si="22"/>
        <v>9.468283582089553</v>
      </c>
      <c r="AE28" s="10">
        <f t="shared" si="23"/>
        <v>2.6783756209655118</v>
      </c>
      <c r="AF28" s="10">
        <f t="shared" si="24"/>
        <v>0.46747175691468645</v>
      </c>
      <c r="AG28" s="10">
        <f t="shared" si="25"/>
        <v>4.2025862068965516</v>
      </c>
      <c r="AH28" s="46">
        <f t="shared" si="26"/>
        <v>10.951997766574156</v>
      </c>
      <c r="AI28" s="9">
        <v>1545708.5001159997</v>
      </c>
      <c r="AJ28" s="10">
        <f t="shared" si="27"/>
        <v>19.697439716295214</v>
      </c>
      <c r="AK28" s="9">
        <v>215931.192297</v>
      </c>
      <c r="AL28" s="10">
        <f t="shared" si="28"/>
        <v>15.442419247209092</v>
      </c>
    </row>
    <row r="29" spans="1:38" x14ac:dyDescent="0.2">
      <c r="A29" s="14">
        <v>2013</v>
      </c>
      <c r="B29" s="9">
        <v>10553</v>
      </c>
      <c r="C29" s="9">
        <v>32201</v>
      </c>
      <c r="D29" s="9">
        <v>5098</v>
      </c>
      <c r="E29" s="9">
        <v>92505</v>
      </c>
      <c r="F29" s="9">
        <v>41794</v>
      </c>
      <c r="G29" s="9">
        <v>14496</v>
      </c>
      <c r="H29" s="9">
        <v>2075</v>
      </c>
      <c r="I29" s="9">
        <v>115695</v>
      </c>
      <c r="J29" s="9">
        <v>3435</v>
      </c>
      <c r="K29" s="9">
        <v>1676</v>
      </c>
      <c r="L29" s="45">
        <f t="shared" si="29"/>
        <v>319528</v>
      </c>
      <c r="M29" s="9">
        <v>470</v>
      </c>
      <c r="N29" s="9">
        <v>1092</v>
      </c>
      <c r="O29" s="9">
        <v>561</v>
      </c>
      <c r="P29" s="9">
        <v>21858</v>
      </c>
      <c r="Q29" s="9">
        <v>6827</v>
      </c>
      <c r="R29" s="9">
        <v>1007</v>
      </c>
      <c r="S29" s="9">
        <v>223</v>
      </c>
      <c r="T29" s="9">
        <v>3487</v>
      </c>
      <c r="U29" s="9">
        <v>10</v>
      </c>
      <c r="V29" s="9">
        <v>77</v>
      </c>
      <c r="W29" s="45">
        <v>35612</v>
      </c>
      <c r="X29" s="10">
        <f t="shared" si="16"/>
        <v>4.4537098455415522</v>
      </c>
      <c r="Y29" s="10">
        <f t="shared" si="17"/>
        <v>3.391199031085991</v>
      </c>
      <c r="Z29" s="10">
        <f t="shared" si="18"/>
        <v>11.004315417810906</v>
      </c>
      <c r="AA29" s="10">
        <f t="shared" si="19"/>
        <v>23.628993027403926</v>
      </c>
      <c r="AB29" s="10">
        <f t="shared" si="20"/>
        <v>16.334880604871511</v>
      </c>
      <c r="AC29" s="10">
        <f t="shared" si="21"/>
        <v>6.9467439293598234</v>
      </c>
      <c r="AD29" s="10">
        <f t="shared" si="22"/>
        <v>10.746987951807228</v>
      </c>
      <c r="AE29" s="10">
        <f t="shared" si="23"/>
        <v>3.013959116642897</v>
      </c>
      <c r="AF29" s="10">
        <f t="shared" si="24"/>
        <v>0.29112081513828242</v>
      </c>
      <c r="AG29" s="10">
        <f t="shared" si="25"/>
        <v>4.5942720763723157</v>
      </c>
      <c r="AH29" s="46">
        <f t="shared" si="26"/>
        <v>11.145189154002152</v>
      </c>
      <c r="AI29" s="6">
        <v>1578892.9</v>
      </c>
      <c r="AJ29" s="10">
        <f t="shared" si="27"/>
        <v>20.237471458640417</v>
      </c>
      <c r="AK29" s="6">
        <v>226152.92698299998</v>
      </c>
      <c r="AL29" s="10">
        <f t="shared" si="28"/>
        <v>15.746866722037591</v>
      </c>
    </row>
    <row r="30" spans="1:38" x14ac:dyDescent="0.2">
      <c r="B30" s="9"/>
      <c r="C30" s="9"/>
      <c r="D30" s="9"/>
      <c r="E30" s="9"/>
      <c r="F30" s="9"/>
      <c r="G30" s="9"/>
      <c r="H30" s="9"/>
      <c r="I30" s="9"/>
      <c r="J30" s="9"/>
      <c r="K30" s="9"/>
      <c r="L30" s="45"/>
      <c r="M30" s="9"/>
      <c r="N30" s="9"/>
      <c r="O30" s="9"/>
      <c r="P30" s="9"/>
      <c r="Q30" s="9"/>
      <c r="R30" s="9"/>
      <c r="S30" s="9"/>
      <c r="T30" s="9"/>
      <c r="U30" s="9"/>
      <c r="V30" s="9"/>
      <c r="W30" s="45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46"/>
    </row>
    <row r="31" spans="1:38" x14ac:dyDescent="0.2">
      <c r="A31" s="15" t="s">
        <v>705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45"/>
      <c r="M31" s="9"/>
      <c r="N31" s="9"/>
      <c r="O31" s="9"/>
      <c r="P31" s="9"/>
      <c r="Q31" s="9"/>
      <c r="R31" s="9"/>
      <c r="S31" s="9"/>
      <c r="T31" s="9"/>
      <c r="U31" s="9"/>
      <c r="V31" s="9"/>
      <c r="W31" s="45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46"/>
    </row>
    <row r="32" spans="1:38" x14ac:dyDescent="0.2">
      <c r="A32" s="14">
        <v>2002</v>
      </c>
      <c r="B32" s="9">
        <f>B18-B4</f>
        <v>267</v>
      </c>
      <c r="C32" s="9">
        <f t="shared" ref="C32:L32" si="32">C18-C4</f>
        <v>-13588</v>
      </c>
      <c r="D32" s="9">
        <f t="shared" si="32"/>
        <v>-3017</v>
      </c>
      <c r="E32" s="9">
        <f t="shared" si="32"/>
        <v>-47364</v>
      </c>
      <c r="F32" s="9">
        <f t="shared" si="32"/>
        <v>16155</v>
      </c>
      <c r="G32" s="9">
        <f t="shared" si="32"/>
        <v>2030</v>
      </c>
      <c r="H32" s="9">
        <f t="shared" si="32"/>
        <v>-380</v>
      </c>
      <c r="I32" s="9">
        <f t="shared" si="32"/>
        <v>28227</v>
      </c>
      <c r="J32" s="9">
        <f t="shared" si="32"/>
        <v>1152</v>
      </c>
      <c r="K32" s="9">
        <f t="shared" si="32"/>
        <v>-67</v>
      </c>
      <c r="L32" s="45">
        <f t="shared" si="32"/>
        <v>-16585</v>
      </c>
      <c r="M32" s="9">
        <f>M18-M4</f>
        <v>37</v>
      </c>
      <c r="N32" s="9">
        <f t="shared" ref="N32:W32" si="33">N18-N4</f>
        <v>-741</v>
      </c>
      <c r="O32" s="9">
        <f t="shared" si="33"/>
        <v>-274</v>
      </c>
      <c r="P32" s="9">
        <f t="shared" si="33"/>
        <v>-6462</v>
      </c>
      <c r="Q32" s="9">
        <f t="shared" si="33"/>
        <v>3684</v>
      </c>
      <c r="R32" s="9">
        <f t="shared" si="33"/>
        <v>-173</v>
      </c>
      <c r="S32" s="9">
        <f t="shared" si="33"/>
        <v>38</v>
      </c>
      <c r="T32" s="9">
        <f t="shared" si="33"/>
        <v>298</v>
      </c>
      <c r="U32" s="9">
        <f t="shared" si="33"/>
        <v>-28</v>
      </c>
      <c r="V32" s="9">
        <f t="shared" si="33"/>
        <v>3</v>
      </c>
      <c r="W32" s="45">
        <f t="shared" si="33"/>
        <v>-3618</v>
      </c>
      <c r="X32" s="10">
        <f t="shared" ref="X32:X42" si="34">M32/B32*100</f>
        <v>13.857677902621724</v>
      </c>
      <c r="Y32" s="10">
        <f t="shared" ref="Y32:Y42" si="35">N32/C32*100</f>
        <v>5.4533411833971153</v>
      </c>
      <c r="Z32" s="10">
        <f t="shared" ref="Z32:Z42" si="36">O32/D32*100</f>
        <v>9.0818694066953931</v>
      </c>
      <c r="AA32" s="10">
        <f t="shared" ref="AA32:AA42" si="37">P32/E32*100</f>
        <v>13.643273372181403</v>
      </c>
      <c r="AB32" s="10">
        <f t="shared" ref="AB32:AB42" si="38">Q32/F32*100</f>
        <v>22.804085422469825</v>
      </c>
      <c r="AC32" s="10">
        <f t="shared" ref="AC32:AC42" si="39">R32/G32*100</f>
        <v>-8.5221674876847295</v>
      </c>
      <c r="AD32" s="10">
        <f t="shared" ref="AD32:AD42" si="40">S32/H32*100</f>
        <v>-10</v>
      </c>
      <c r="AE32" s="10">
        <f t="shared" ref="AE32:AE42" si="41">T32/I32*100</f>
        <v>1.0557267864101747</v>
      </c>
      <c r="AF32" s="10">
        <f t="shared" ref="AF32:AF42" si="42">U32/J32*100</f>
        <v>-2.4305555555555558</v>
      </c>
      <c r="AG32" s="10">
        <f t="shared" ref="AG32:AG42" si="43">V32/K32*100</f>
        <v>-4.4776119402985071</v>
      </c>
      <c r="AH32" s="46">
        <f t="shared" ref="AH32:AH42" si="44">W32/L32*100</f>
        <v>21.814892975580342</v>
      </c>
    </row>
    <row r="33" spans="1:34" x14ac:dyDescent="0.2">
      <c r="A33" s="14">
        <f>A32+1</f>
        <v>2003</v>
      </c>
      <c r="B33" s="9">
        <f t="shared" ref="B33:L33" si="45">B19-B5</f>
        <v>680</v>
      </c>
      <c r="C33" s="9">
        <f t="shared" si="45"/>
        <v>-17805</v>
      </c>
      <c r="D33" s="9">
        <f t="shared" si="45"/>
        <v>-2789</v>
      </c>
      <c r="E33" s="9">
        <f t="shared" si="45"/>
        <v>-56970</v>
      </c>
      <c r="F33" s="9">
        <f t="shared" si="45"/>
        <v>21442</v>
      </c>
      <c r="G33" s="9">
        <f t="shared" si="45"/>
        <v>2115</v>
      </c>
      <c r="H33" s="9">
        <f t="shared" si="45"/>
        <v>-475</v>
      </c>
      <c r="I33" s="9">
        <f t="shared" si="45"/>
        <v>27068</v>
      </c>
      <c r="J33" s="9">
        <f t="shared" si="45"/>
        <v>990</v>
      </c>
      <c r="K33" s="9">
        <f t="shared" si="45"/>
        <v>-1080</v>
      </c>
      <c r="L33" s="45">
        <f t="shared" si="45"/>
        <v>-26824</v>
      </c>
      <c r="M33" s="9">
        <f t="shared" ref="M33:W33" si="46">M19-M5</f>
        <v>35</v>
      </c>
      <c r="N33" s="9">
        <f t="shared" si="46"/>
        <v>-1101</v>
      </c>
      <c r="O33" s="9">
        <f t="shared" si="46"/>
        <v>-315</v>
      </c>
      <c r="P33" s="9">
        <f t="shared" si="46"/>
        <v>-7003</v>
      </c>
      <c r="Q33" s="9">
        <f t="shared" si="46"/>
        <v>3670</v>
      </c>
      <c r="R33" s="9">
        <f t="shared" si="46"/>
        <v>-258</v>
      </c>
      <c r="S33" s="9">
        <f t="shared" si="46"/>
        <v>4</v>
      </c>
      <c r="T33" s="9">
        <f t="shared" si="46"/>
        <v>555</v>
      </c>
      <c r="U33" s="9">
        <f t="shared" si="46"/>
        <v>-17</v>
      </c>
      <c r="V33" s="9">
        <f t="shared" si="46"/>
        <v>21</v>
      </c>
      <c r="W33" s="45">
        <f t="shared" si="46"/>
        <v>-4409</v>
      </c>
      <c r="X33" s="10">
        <f t="shared" si="34"/>
        <v>5.1470588235294112</v>
      </c>
      <c r="Y33" s="10">
        <f t="shared" si="35"/>
        <v>6.1836562763268743</v>
      </c>
      <c r="Z33" s="10">
        <f t="shared" si="36"/>
        <v>11.294370742201506</v>
      </c>
      <c r="AA33" s="10">
        <f t="shared" si="37"/>
        <v>12.292434614709496</v>
      </c>
      <c r="AB33" s="10">
        <f t="shared" si="38"/>
        <v>17.115940677175637</v>
      </c>
      <c r="AC33" s="10">
        <f t="shared" si="39"/>
        <v>-12.198581560283687</v>
      </c>
      <c r="AD33" s="10">
        <f t="shared" si="40"/>
        <v>-0.84210526315789469</v>
      </c>
      <c r="AE33" s="10">
        <f t="shared" si="41"/>
        <v>2.0503916063248115</v>
      </c>
      <c r="AF33" s="10">
        <f t="shared" si="42"/>
        <v>-1.7171717171717171</v>
      </c>
      <c r="AG33" s="10">
        <f t="shared" si="43"/>
        <v>-1.9444444444444444</v>
      </c>
      <c r="AH33" s="46">
        <f t="shared" si="44"/>
        <v>16.436773039069489</v>
      </c>
    </row>
    <row r="34" spans="1:34" x14ac:dyDescent="0.2">
      <c r="A34" s="14">
        <f t="shared" ref="A34:A42" si="47">A33+1</f>
        <v>2004</v>
      </c>
      <c r="B34" s="9">
        <f t="shared" ref="B34:L34" si="48">B20-B6</f>
        <v>1753</v>
      </c>
      <c r="C34" s="9">
        <f t="shared" si="48"/>
        <v>-18236</v>
      </c>
      <c r="D34" s="9">
        <f t="shared" si="48"/>
        <v>-4277</v>
      </c>
      <c r="E34" s="9">
        <f t="shared" si="48"/>
        <v>-73236</v>
      </c>
      <c r="F34" s="9">
        <f t="shared" si="48"/>
        <v>21240</v>
      </c>
      <c r="G34" s="9">
        <f t="shared" si="48"/>
        <v>5523</v>
      </c>
      <c r="H34" s="9">
        <f t="shared" si="48"/>
        <v>-660</v>
      </c>
      <c r="I34" s="9">
        <f t="shared" si="48"/>
        <v>30381</v>
      </c>
      <c r="J34" s="9">
        <f t="shared" si="48"/>
        <v>1323</v>
      </c>
      <c r="K34" s="9">
        <f t="shared" si="48"/>
        <v>-666</v>
      </c>
      <c r="L34" s="45">
        <f t="shared" si="48"/>
        <v>-36855</v>
      </c>
      <c r="M34" s="9">
        <f t="shared" ref="M34:W34" si="49">M20-M6</f>
        <v>35</v>
      </c>
      <c r="N34" s="9">
        <f t="shared" si="49"/>
        <v>-1259</v>
      </c>
      <c r="O34" s="9">
        <f t="shared" si="49"/>
        <v>-1868</v>
      </c>
      <c r="P34" s="9">
        <f t="shared" si="49"/>
        <v>-7718</v>
      </c>
      <c r="Q34" s="9">
        <f t="shared" si="49"/>
        <v>4364</v>
      </c>
      <c r="R34" s="9">
        <f t="shared" si="49"/>
        <v>-50</v>
      </c>
      <c r="S34" s="9">
        <f t="shared" si="49"/>
        <v>-7</v>
      </c>
      <c r="T34" s="9">
        <f t="shared" si="49"/>
        <v>862</v>
      </c>
      <c r="U34" s="9">
        <f t="shared" si="49"/>
        <v>-25</v>
      </c>
      <c r="V34" s="9">
        <f t="shared" si="49"/>
        <v>32</v>
      </c>
      <c r="W34" s="45">
        <f t="shared" si="49"/>
        <v>-5634</v>
      </c>
      <c r="X34" s="10">
        <f t="shared" si="34"/>
        <v>1.9965772960638906</v>
      </c>
      <c r="Y34" s="10">
        <f t="shared" si="35"/>
        <v>6.9039262996271109</v>
      </c>
      <c r="Z34" s="10">
        <f t="shared" si="36"/>
        <v>43.675473462707501</v>
      </c>
      <c r="AA34" s="10">
        <f t="shared" si="37"/>
        <v>10.53853296193129</v>
      </c>
      <c r="AB34" s="10">
        <f t="shared" si="38"/>
        <v>20.546139359698682</v>
      </c>
      <c r="AC34" s="10">
        <f t="shared" si="39"/>
        <v>-0.9053050878145934</v>
      </c>
      <c r="AD34" s="10">
        <f t="shared" si="40"/>
        <v>1.0606060606060608</v>
      </c>
      <c r="AE34" s="10">
        <f t="shared" si="41"/>
        <v>2.8372996280570093</v>
      </c>
      <c r="AF34" s="10">
        <f t="shared" si="42"/>
        <v>-1.8896447467876041</v>
      </c>
      <c r="AG34" s="10">
        <f t="shared" si="43"/>
        <v>-4.8048048048048049</v>
      </c>
      <c r="AH34" s="46">
        <f t="shared" si="44"/>
        <v>15.286935286935288</v>
      </c>
    </row>
    <row r="35" spans="1:34" x14ac:dyDescent="0.2">
      <c r="A35" s="14">
        <f t="shared" si="47"/>
        <v>2005</v>
      </c>
      <c r="B35" s="9">
        <f t="shared" ref="B35:L35" si="50">B21-B7</f>
        <v>392</v>
      </c>
      <c r="C35" s="9">
        <f t="shared" si="50"/>
        <v>-13913</v>
      </c>
      <c r="D35" s="9">
        <f t="shared" si="50"/>
        <v>-7540</v>
      </c>
      <c r="E35" s="9">
        <f t="shared" si="50"/>
        <v>-83085</v>
      </c>
      <c r="F35" s="9">
        <f t="shared" si="50"/>
        <v>20980</v>
      </c>
      <c r="G35" s="9">
        <f t="shared" si="50"/>
        <v>2979</v>
      </c>
      <c r="H35" s="9">
        <f t="shared" si="50"/>
        <v>-651</v>
      </c>
      <c r="I35" s="9">
        <f t="shared" si="50"/>
        <v>37689</v>
      </c>
      <c r="J35" s="9">
        <f t="shared" si="50"/>
        <v>906</v>
      </c>
      <c r="K35" s="9">
        <f t="shared" si="50"/>
        <v>-1444</v>
      </c>
      <c r="L35" s="45">
        <f t="shared" si="50"/>
        <v>-43687</v>
      </c>
      <c r="M35" s="9">
        <f t="shared" ref="M35:W35" si="51">M21-M7</f>
        <v>56</v>
      </c>
      <c r="N35" s="9">
        <f t="shared" si="51"/>
        <v>-1330</v>
      </c>
      <c r="O35" s="9">
        <f t="shared" si="51"/>
        <v>-4636</v>
      </c>
      <c r="P35" s="9">
        <f t="shared" si="51"/>
        <v>-6967</v>
      </c>
      <c r="Q35" s="9">
        <f t="shared" si="51"/>
        <v>4637</v>
      </c>
      <c r="R35" s="9">
        <f t="shared" si="51"/>
        <v>11</v>
      </c>
      <c r="S35" s="9">
        <f t="shared" si="51"/>
        <v>38</v>
      </c>
      <c r="T35" s="9">
        <f t="shared" si="51"/>
        <v>827</v>
      </c>
      <c r="U35" s="9">
        <f t="shared" si="51"/>
        <v>-61</v>
      </c>
      <c r="V35" s="9">
        <f t="shared" si="51"/>
        <v>7</v>
      </c>
      <c r="W35" s="45">
        <f t="shared" si="51"/>
        <v>-7418</v>
      </c>
      <c r="X35" s="10">
        <f t="shared" si="34"/>
        <v>14.285714285714285</v>
      </c>
      <c r="Y35" s="10">
        <f t="shared" si="35"/>
        <v>9.5594048731402292</v>
      </c>
      <c r="Z35" s="10">
        <f t="shared" si="36"/>
        <v>61.485411140583558</v>
      </c>
      <c r="AA35" s="10">
        <f t="shared" si="37"/>
        <v>8.3853884576036588</v>
      </c>
      <c r="AB35" s="10">
        <f t="shared" si="38"/>
        <v>22.102001906577691</v>
      </c>
      <c r="AC35" s="10">
        <f t="shared" si="39"/>
        <v>0.36925142665323935</v>
      </c>
      <c r="AD35" s="10">
        <f t="shared" si="40"/>
        <v>-5.8371735791090629</v>
      </c>
      <c r="AE35" s="10">
        <f t="shared" si="41"/>
        <v>2.1942741914086339</v>
      </c>
      <c r="AF35" s="10">
        <f t="shared" si="42"/>
        <v>-6.7328918322295799</v>
      </c>
      <c r="AG35" s="10">
        <f t="shared" si="43"/>
        <v>-0.48476454293628807</v>
      </c>
      <c r="AH35" s="46">
        <f t="shared" si="44"/>
        <v>16.979879598049763</v>
      </c>
    </row>
    <row r="36" spans="1:34" x14ac:dyDescent="0.2">
      <c r="A36" s="14">
        <f t="shared" si="47"/>
        <v>2006</v>
      </c>
      <c r="B36" s="9">
        <f t="shared" ref="B36:L36" si="52">B22-B8</f>
        <v>263</v>
      </c>
      <c r="C36" s="9">
        <f t="shared" si="52"/>
        <v>-14857</v>
      </c>
      <c r="D36" s="9">
        <f t="shared" si="52"/>
        <v>-14521</v>
      </c>
      <c r="E36" s="9">
        <f t="shared" si="52"/>
        <v>-91602</v>
      </c>
      <c r="F36" s="9">
        <f t="shared" si="52"/>
        <v>25469</v>
      </c>
      <c r="G36" s="9">
        <f t="shared" si="52"/>
        <v>4365</v>
      </c>
      <c r="H36" s="9">
        <f t="shared" si="52"/>
        <v>-775</v>
      </c>
      <c r="I36" s="9">
        <f t="shared" si="52"/>
        <v>53724</v>
      </c>
      <c r="J36" s="9">
        <f t="shared" si="52"/>
        <v>1265</v>
      </c>
      <c r="K36" s="9">
        <f t="shared" si="52"/>
        <v>-1417</v>
      </c>
      <c r="L36" s="45">
        <f t="shared" si="52"/>
        <v>-38086</v>
      </c>
      <c r="M36" s="9">
        <f t="shared" ref="M36:W36" si="53">M22-M8</f>
        <v>77</v>
      </c>
      <c r="N36" s="9">
        <f t="shared" si="53"/>
        <v>-1659</v>
      </c>
      <c r="O36" s="9">
        <f t="shared" si="53"/>
        <v>-9838</v>
      </c>
      <c r="P36" s="9">
        <f t="shared" si="53"/>
        <v>-6992</v>
      </c>
      <c r="Q36" s="9">
        <f t="shared" si="53"/>
        <v>4527</v>
      </c>
      <c r="R36" s="9">
        <f t="shared" si="53"/>
        <v>52</v>
      </c>
      <c r="S36" s="9">
        <f t="shared" si="53"/>
        <v>-49</v>
      </c>
      <c r="T36" s="9">
        <f t="shared" si="53"/>
        <v>1650</v>
      </c>
      <c r="U36" s="9">
        <f t="shared" si="53"/>
        <v>-52</v>
      </c>
      <c r="V36" s="9">
        <f t="shared" si="53"/>
        <v>53</v>
      </c>
      <c r="W36" s="45">
        <f t="shared" si="53"/>
        <v>-12231</v>
      </c>
      <c r="X36" s="10">
        <f t="shared" si="34"/>
        <v>29.277566539923956</v>
      </c>
      <c r="Y36" s="10">
        <f t="shared" si="35"/>
        <v>11.166453523591573</v>
      </c>
      <c r="Z36" s="10">
        <f t="shared" si="36"/>
        <v>67.75015494800634</v>
      </c>
      <c r="AA36" s="10">
        <f t="shared" si="37"/>
        <v>7.6330211130761345</v>
      </c>
      <c r="AB36" s="10">
        <f t="shared" si="38"/>
        <v>17.774549452275316</v>
      </c>
      <c r="AC36" s="10">
        <f t="shared" si="39"/>
        <v>1.1912943871706758</v>
      </c>
      <c r="AD36" s="10">
        <f t="shared" si="40"/>
        <v>6.3225806451612909</v>
      </c>
      <c r="AE36" s="10">
        <f t="shared" si="41"/>
        <v>3.0712530712530715</v>
      </c>
      <c r="AF36" s="10">
        <f t="shared" si="42"/>
        <v>-4.1106719367588935</v>
      </c>
      <c r="AG36" s="10">
        <f t="shared" si="43"/>
        <v>-3.7402964008468595</v>
      </c>
      <c r="AH36" s="46">
        <f t="shared" si="44"/>
        <v>32.114162684450982</v>
      </c>
    </row>
    <row r="37" spans="1:34" x14ac:dyDescent="0.2">
      <c r="A37" s="14">
        <f t="shared" si="47"/>
        <v>2007</v>
      </c>
      <c r="B37" s="9">
        <f t="shared" ref="B37:L37" si="54">B23-B9</f>
        <v>1018</v>
      </c>
      <c r="C37" s="9">
        <f t="shared" si="54"/>
        <v>-14647</v>
      </c>
      <c r="D37" s="9">
        <f t="shared" si="54"/>
        <v>-19496</v>
      </c>
      <c r="E37" s="9">
        <f t="shared" si="54"/>
        <v>-104674</v>
      </c>
      <c r="F37" s="9">
        <f t="shared" si="54"/>
        <v>23771</v>
      </c>
      <c r="G37" s="9">
        <f t="shared" si="54"/>
        <v>3916</v>
      </c>
      <c r="H37" s="9">
        <f t="shared" si="54"/>
        <v>-713</v>
      </c>
      <c r="I37" s="9">
        <f t="shared" si="54"/>
        <v>59185</v>
      </c>
      <c r="J37" s="9">
        <f t="shared" si="54"/>
        <v>1213</v>
      </c>
      <c r="K37" s="9">
        <f t="shared" si="54"/>
        <v>-2223</v>
      </c>
      <c r="L37" s="45">
        <f t="shared" si="54"/>
        <v>-52650</v>
      </c>
      <c r="M37" s="9">
        <f t="shared" ref="M37:W37" si="55">M23-M9</f>
        <v>56</v>
      </c>
      <c r="N37" s="9">
        <f t="shared" si="55"/>
        <v>-1920</v>
      </c>
      <c r="O37" s="9">
        <f t="shared" si="55"/>
        <v>-13771</v>
      </c>
      <c r="P37" s="9">
        <f t="shared" si="55"/>
        <v>-10277</v>
      </c>
      <c r="Q37" s="9">
        <f t="shared" si="55"/>
        <v>3638</v>
      </c>
      <c r="R37" s="9">
        <f t="shared" si="55"/>
        <v>21</v>
      </c>
      <c r="S37" s="9">
        <f t="shared" si="55"/>
        <v>-64</v>
      </c>
      <c r="T37" s="9">
        <f t="shared" si="55"/>
        <v>898</v>
      </c>
      <c r="U37" s="9">
        <f t="shared" si="55"/>
        <v>-52</v>
      </c>
      <c r="V37" s="9">
        <f t="shared" si="55"/>
        <v>79</v>
      </c>
      <c r="W37" s="45">
        <f t="shared" si="55"/>
        <v>-21392</v>
      </c>
      <c r="X37" s="10">
        <f t="shared" si="34"/>
        <v>5.5009823182711202</v>
      </c>
      <c r="Y37" s="10">
        <f t="shared" si="35"/>
        <v>13.108486379463372</v>
      </c>
      <c r="Z37" s="10">
        <f t="shared" si="36"/>
        <v>70.635002051702912</v>
      </c>
      <c r="AA37" s="10">
        <f t="shared" si="37"/>
        <v>9.8181019164262384</v>
      </c>
      <c r="AB37" s="10">
        <f t="shared" si="38"/>
        <v>15.304362458457785</v>
      </c>
      <c r="AC37" s="10">
        <f t="shared" si="39"/>
        <v>0.53626149131767109</v>
      </c>
      <c r="AD37" s="10">
        <f t="shared" si="40"/>
        <v>8.9761570827489479</v>
      </c>
      <c r="AE37" s="10">
        <f t="shared" si="41"/>
        <v>1.51727633690969</v>
      </c>
      <c r="AF37" s="10">
        <f t="shared" si="42"/>
        <v>-4.2868920032976092</v>
      </c>
      <c r="AG37" s="10">
        <f t="shared" si="43"/>
        <v>-3.5537561853351329</v>
      </c>
      <c r="AH37" s="46">
        <f t="shared" si="44"/>
        <v>40.630579297245959</v>
      </c>
    </row>
    <row r="38" spans="1:34" x14ac:dyDescent="0.2">
      <c r="A38" s="14">
        <f t="shared" si="47"/>
        <v>2008</v>
      </c>
      <c r="B38" s="9">
        <f t="shared" ref="B38:L38" si="56">B24-B10</f>
        <v>3794</v>
      </c>
      <c r="C38" s="9">
        <f t="shared" si="56"/>
        <v>-14772</v>
      </c>
      <c r="D38" s="9">
        <f t="shared" si="56"/>
        <v>-20566</v>
      </c>
      <c r="E38" s="9">
        <f t="shared" si="56"/>
        <v>-104444</v>
      </c>
      <c r="F38" s="9">
        <f t="shared" si="56"/>
        <v>25289</v>
      </c>
      <c r="G38" s="9">
        <f t="shared" si="56"/>
        <v>1447</v>
      </c>
      <c r="H38" s="9">
        <f t="shared" si="56"/>
        <v>-362</v>
      </c>
      <c r="I38" s="9">
        <f t="shared" si="56"/>
        <v>49634</v>
      </c>
      <c r="J38" s="9">
        <f t="shared" si="56"/>
        <v>1302</v>
      </c>
      <c r="K38" s="9">
        <f t="shared" si="56"/>
        <v>-2421</v>
      </c>
      <c r="L38" s="45">
        <f t="shared" si="56"/>
        <v>-61099</v>
      </c>
      <c r="M38" s="9">
        <f t="shared" ref="M38:W38" si="57">M24-M10</f>
        <v>201</v>
      </c>
      <c r="N38" s="9">
        <f t="shared" si="57"/>
        <v>-1972</v>
      </c>
      <c r="O38" s="9">
        <f t="shared" si="57"/>
        <v>-14115</v>
      </c>
      <c r="P38" s="9">
        <f t="shared" si="57"/>
        <v>-9591</v>
      </c>
      <c r="Q38" s="9">
        <f t="shared" si="57"/>
        <v>3764</v>
      </c>
      <c r="R38" s="9">
        <f t="shared" si="57"/>
        <v>91</v>
      </c>
      <c r="S38" s="9">
        <f t="shared" si="57"/>
        <v>-70</v>
      </c>
      <c r="T38" s="9">
        <f t="shared" si="57"/>
        <v>992</v>
      </c>
      <c r="U38" s="9">
        <f t="shared" si="57"/>
        <v>-49</v>
      </c>
      <c r="V38" s="9">
        <f t="shared" si="57"/>
        <v>6</v>
      </c>
      <c r="W38" s="45">
        <f t="shared" si="57"/>
        <v>-20743</v>
      </c>
      <c r="X38" s="10">
        <f t="shared" si="34"/>
        <v>5.2978386926726415</v>
      </c>
      <c r="Y38" s="10">
        <f t="shared" si="35"/>
        <v>13.349580287029516</v>
      </c>
      <c r="Z38" s="10">
        <f t="shared" si="36"/>
        <v>68.632694738889427</v>
      </c>
      <c r="AA38" s="10">
        <f t="shared" si="37"/>
        <v>9.1829114166443269</v>
      </c>
      <c r="AB38" s="10">
        <f t="shared" si="38"/>
        <v>14.883941634702836</v>
      </c>
      <c r="AC38" s="10">
        <f t="shared" si="39"/>
        <v>6.2888735314443682</v>
      </c>
      <c r="AD38" s="10">
        <f t="shared" si="40"/>
        <v>19.337016574585636</v>
      </c>
      <c r="AE38" s="10">
        <f t="shared" si="41"/>
        <v>1.9986299713905791</v>
      </c>
      <c r="AF38" s="10">
        <f t="shared" si="42"/>
        <v>-3.763440860215054</v>
      </c>
      <c r="AG38" s="10">
        <f t="shared" si="43"/>
        <v>-0.24783147459727387</v>
      </c>
      <c r="AH38" s="46">
        <f t="shared" si="44"/>
        <v>33.9498191459762</v>
      </c>
    </row>
    <row r="39" spans="1:34" x14ac:dyDescent="0.2">
      <c r="A39" s="14">
        <f t="shared" si="47"/>
        <v>2009</v>
      </c>
      <c r="B39" s="9">
        <f t="shared" ref="B39:L39" si="58">B25-B11</f>
        <v>6651</v>
      </c>
      <c r="C39" s="9">
        <f t="shared" si="58"/>
        <v>-12856</v>
      </c>
      <c r="D39" s="9">
        <f t="shared" si="58"/>
        <v>-18806</v>
      </c>
      <c r="E39" s="9">
        <f t="shared" si="58"/>
        <v>-103144</v>
      </c>
      <c r="F39" s="9">
        <f t="shared" si="58"/>
        <v>16397</v>
      </c>
      <c r="G39" s="9">
        <f t="shared" si="58"/>
        <v>1686</v>
      </c>
      <c r="H39" s="9">
        <f t="shared" si="58"/>
        <v>201</v>
      </c>
      <c r="I39" s="9">
        <f t="shared" si="58"/>
        <v>54056</v>
      </c>
      <c r="J39" s="9">
        <f t="shared" si="58"/>
        <v>1441</v>
      </c>
      <c r="K39" s="9">
        <f t="shared" si="58"/>
        <v>-1811</v>
      </c>
      <c r="L39" s="45">
        <f t="shared" si="58"/>
        <v>-56185</v>
      </c>
      <c r="M39" s="9">
        <f t="shared" ref="M39:W39" si="59">M25-M11</f>
        <v>387</v>
      </c>
      <c r="N39" s="9">
        <f t="shared" si="59"/>
        <v>-2037</v>
      </c>
      <c r="O39" s="9">
        <f t="shared" si="59"/>
        <v>-12591</v>
      </c>
      <c r="P39" s="9">
        <f t="shared" si="59"/>
        <v>-10041</v>
      </c>
      <c r="Q39" s="9">
        <f t="shared" si="59"/>
        <v>3867</v>
      </c>
      <c r="R39" s="9">
        <f t="shared" si="59"/>
        <v>72</v>
      </c>
      <c r="S39" s="9">
        <f t="shared" si="59"/>
        <v>40</v>
      </c>
      <c r="T39" s="9">
        <f t="shared" si="59"/>
        <v>1192</v>
      </c>
      <c r="U39" s="9">
        <f t="shared" si="59"/>
        <v>-53</v>
      </c>
      <c r="V39" s="9">
        <f t="shared" si="59"/>
        <v>19</v>
      </c>
      <c r="W39" s="45">
        <f t="shared" si="59"/>
        <v>-19145</v>
      </c>
      <c r="X39" s="10">
        <f t="shared" si="34"/>
        <v>5.8186738836265226</v>
      </c>
      <c r="Y39" s="10">
        <f t="shared" si="35"/>
        <v>15.84474175482265</v>
      </c>
      <c r="Z39" s="10">
        <f t="shared" si="36"/>
        <v>66.952036584068921</v>
      </c>
      <c r="AA39" s="10">
        <f t="shared" si="37"/>
        <v>9.7349336849453199</v>
      </c>
      <c r="AB39" s="10">
        <f t="shared" si="38"/>
        <v>23.583582362627308</v>
      </c>
      <c r="AC39" s="10">
        <f t="shared" si="39"/>
        <v>4.2704626334519578</v>
      </c>
      <c r="AD39" s="10">
        <f t="shared" si="40"/>
        <v>19.900497512437813</v>
      </c>
      <c r="AE39" s="10">
        <f t="shared" si="41"/>
        <v>2.2051206156578362</v>
      </c>
      <c r="AF39" s="10">
        <f t="shared" si="42"/>
        <v>-3.6780013879250522</v>
      </c>
      <c r="AG39" s="10">
        <f t="shared" si="43"/>
        <v>-1.0491441192711208</v>
      </c>
      <c r="AH39" s="46">
        <f t="shared" si="44"/>
        <v>34.074931031414081</v>
      </c>
    </row>
    <row r="40" spans="1:34" x14ac:dyDescent="0.2">
      <c r="A40" s="14">
        <f t="shared" si="47"/>
        <v>2010</v>
      </c>
      <c r="B40" s="9">
        <f t="shared" ref="B40:L40" si="60">B26-B12</f>
        <v>4090</v>
      </c>
      <c r="C40" s="9">
        <f t="shared" si="60"/>
        <v>-14002</v>
      </c>
      <c r="D40" s="9">
        <f t="shared" si="60"/>
        <v>-19732</v>
      </c>
      <c r="E40" s="9">
        <f t="shared" si="60"/>
        <v>-127316</v>
      </c>
      <c r="F40" s="9">
        <f t="shared" si="60"/>
        <v>18366</v>
      </c>
      <c r="G40" s="9">
        <f t="shared" si="60"/>
        <v>6520</v>
      </c>
      <c r="H40" s="9">
        <f t="shared" si="60"/>
        <v>166</v>
      </c>
      <c r="I40" s="9">
        <f t="shared" si="60"/>
        <v>52051</v>
      </c>
      <c r="J40" s="9">
        <f t="shared" si="60"/>
        <v>1615</v>
      </c>
      <c r="K40" s="9">
        <f t="shared" si="60"/>
        <v>-2611</v>
      </c>
      <c r="L40" s="45">
        <f t="shared" si="60"/>
        <v>-80853</v>
      </c>
      <c r="M40" s="9">
        <f t="shared" ref="M40:W40" si="61">M26-M12</f>
        <v>384</v>
      </c>
      <c r="N40" s="9">
        <f t="shared" si="61"/>
        <v>-2415</v>
      </c>
      <c r="O40" s="9">
        <f t="shared" si="61"/>
        <v>-13425</v>
      </c>
      <c r="P40" s="9">
        <f t="shared" si="61"/>
        <v>-13182</v>
      </c>
      <c r="Q40" s="9">
        <f t="shared" si="61"/>
        <v>6193</v>
      </c>
      <c r="R40" s="9">
        <f t="shared" si="61"/>
        <v>-75</v>
      </c>
      <c r="S40" s="9">
        <f t="shared" si="61"/>
        <v>51</v>
      </c>
      <c r="T40" s="9">
        <f t="shared" si="61"/>
        <v>920</v>
      </c>
      <c r="U40" s="9">
        <f t="shared" si="61"/>
        <v>-73</v>
      </c>
      <c r="V40" s="9">
        <f t="shared" si="61"/>
        <v>115</v>
      </c>
      <c r="W40" s="45">
        <f t="shared" si="61"/>
        <v>-21507</v>
      </c>
      <c r="X40" s="10">
        <f t="shared" si="34"/>
        <v>9.3887530562347195</v>
      </c>
      <c r="Y40" s="10">
        <f t="shared" si="35"/>
        <v>17.247536066276243</v>
      </c>
      <c r="Z40" s="10">
        <f t="shared" si="36"/>
        <v>68.036691668355971</v>
      </c>
      <c r="AA40" s="10">
        <f t="shared" si="37"/>
        <v>10.353765434038142</v>
      </c>
      <c r="AB40" s="10">
        <f t="shared" si="38"/>
        <v>33.71991723837526</v>
      </c>
      <c r="AC40" s="10">
        <f t="shared" si="39"/>
        <v>-1.1503067484662577</v>
      </c>
      <c r="AD40" s="10">
        <f t="shared" si="40"/>
        <v>30.722891566265059</v>
      </c>
      <c r="AE40" s="10">
        <f t="shared" si="41"/>
        <v>1.7674972623004361</v>
      </c>
      <c r="AF40" s="10">
        <f t="shared" si="42"/>
        <v>-4.5201238390092877</v>
      </c>
      <c r="AG40" s="10">
        <f t="shared" si="43"/>
        <v>-4.4044427422443508</v>
      </c>
      <c r="AH40" s="46">
        <f t="shared" si="44"/>
        <v>26.60012615487366</v>
      </c>
    </row>
    <row r="41" spans="1:34" x14ac:dyDescent="0.2">
      <c r="A41" s="14">
        <f t="shared" si="47"/>
        <v>2011</v>
      </c>
      <c r="B41" s="9">
        <f t="shared" ref="B41:L41" si="62">B27-B13</f>
        <v>-2779</v>
      </c>
      <c r="C41" s="9">
        <f t="shared" si="62"/>
        <v>-16638</v>
      </c>
      <c r="D41" s="9">
        <f t="shared" si="62"/>
        <v>-20091</v>
      </c>
      <c r="E41" s="9">
        <f t="shared" si="62"/>
        <v>-122679</v>
      </c>
      <c r="F41" s="9">
        <f t="shared" si="62"/>
        <v>9244</v>
      </c>
      <c r="G41" s="9">
        <f t="shared" si="62"/>
        <v>-186</v>
      </c>
      <c r="H41" s="9">
        <f t="shared" si="62"/>
        <v>-63</v>
      </c>
      <c r="I41" s="9">
        <f t="shared" si="62"/>
        <v>54135</v>
      </c>
      <c r="J41" s="9">
        <f t="shared" si="62"/>
        <v>1605</v>
      </c>
      <c r="K41" s="9">
        <f t="shared" si="62"/>
        <v>-2206</v>
      </c>
      <c r="L41" s="45">
        <f t="shared" si="62"/>
        <v>-99658</v>
      </c>
      <c r="M41" s="9">
        <f t="shared" ref="M41:W41" si="63">M27-M13</f>
        <v>284</v>
      </c>
      <c r="N41" s="9">
        <f t="shared" si="63"/>
        <v>-2439</v>
      </c>
      <c r="O41" s="9">
        <f t="shared" si="63"/>
        <v>-11930</v>
      </c>
      <c r="P41" s="9">
        <f t="shared" si="63"/>
        <v>-7587</v>
      </c>
      <c r="Q41" s="9">
        <f t="shared" si="63"/>
        <v>5216</v>
      </c>
      <c r="R41" s="9">
        <f t="shared" si="63"/>
        <v>-22</v>
      </c>
      <c r="S41" s="9">
        <f t="shared" si="63"/>
        <v>-83</v>
      </c>
      <c r="T41" s="9">
        <f t="shared" si="63"/>
        <v>696</v>
      </c>
      <c r="U41" s="9">
        <f t="shared" si="63"/>
        <v>-63</v>
      </c>
      <c r="V41" s="9">
        <f t="shared" si="63"/>
        <v>71</v>
      </c>
      <c r="W41" s="45">
        <f t="shared" si="63"/>
        <v>-15857</v>
      </c>
      <c r="X41" s="10">
        <f t="shared" si="34"/>
        <v>-10.219503418495862</v>
      </c>
      <c r="Y41" s="10">
        <f t="shared" si="35"/>
        <v>14.659213847818247</v>
      </c>
      <c r="Z41" s="10">
        <f t="shared" si="36"/>
        <v>59.379821810761037</v>
      </c>
      <c r="AA41" s="10">
        <f t="shared" si="37"/>
        <v>6.1844325434670973</v>
      </c>
      <c r="AB41" s="10">
        <f t="shared" si="38"/>
        <v>56.425789701427952</v>
      </c>
      <c r="AC41" s="10">
        <f t="shared" si="39"/>
        <v>11.827956989247312</v>
      </c>
      <c r="AD41" s="10">
        <f t="shared" si="40"/>
        <v>131.74603174603175</v>
      </c>
      <c r="AE41" s="10">
        <f t="shared" si="41"/>
        <v>1.2856747021335551</v>
      </c>
      <c r="AF41" s="10">
        <f t="shared" si="42"/>
        <v>-3.9252336448598131</v>
      </c>
      <c r="AG41" s="10">
        <f t="shared" si="43"/>
        <v>-3.2184950135992749</v>
      </c>
      <c r="AH41" s="46">
        <f t="shared" si="44"/>
        <v>15.91141704629834</v>
      </c>
    </row>
    <row r="42" spans="1:34" x14ac:dyDescent="0.2">
      <c r="A42" s="14">
        <f t="shared" si="47"/>
        <v>2012</v>
      </c>
      <c r="B42" s="9">
        <f t="shared" ref="B42:L43" si="64">B28-B14</f>
        <v>-1664</v>
      </c>
      <c r="C42" s="9">
        <f t="shared" si="64"/>
        <v>-12793</v>
      </c>
      <c r="D42" s="9">
        <f t="shared" si="64"/>
        <v>-21185</v>
      </c>
      <c r="E42" s="9">
        <f t="shared" si="64"/>
        <v>-128076</v>
      </c>
      <c r="F42" s="9">
        <f t="shared" si="64"/>
        <v>7289</v>
      </c>
      <c r="G42" s="9">
        <f t="shared" si="64"/>
        <v>9</v>
      </c>
      <c r="H42" s="9">
        <f t="shared" si="64"/>
        <v>23</v>
      </c>
      <c r="I42" s="9">
        <f t="shared" si="64"/>
        <v>65745</v>
      </c>
      <c r="J42" s="9">
        <f t="shared" si="64"/>
        <v>1548</v>
      </c>
      <c r="K42" s="9">
        <f t="shared" si="64"/>
        <v>-2415</v>
      </c>
      <c r="L42" s="45">
        <f t="shared" si="64"/>
        <v>-91519</v>
      </c>
      <c r="M42" s="9">
        <f t="shared" ref="M42:W43" si="65">M28-M14</f>
        <v>318</v>
      </c>
      <c r="N42" s="9">
        <f t="shared" si="65"/>
        <v>-2393</v>
      </c>
      <c r="O42" s="9">
        <f t="shared" si="65"/>
        <v>-11468</v>
      </c>
      <c r="P42" s="9">
        <f t="shared" si="65"/>
        <v>-8898</v>
      </c>
      <c r="Q42" s="9">
        <f t="shared" si="65"/>
        <v>4692</v>
      </c>
      <c r="R42" s="9">
        <f t="shared" si="65"/>
        <v>163</v>
      </c>
      <c r="S42" s="9">
        <f t="shared" si="65"/>
        <v>-83</v>
      </c>
      <c r="T42" s="9">
        <f t="shared" si="65"/>
        <v>1385</v>
      </c>
      <c r="U42" s="9">
        <f t="shared" si="65"/>
        <v>-76</v>
      </c>
      <c r="V42" s="9">
        <f t="shared" si="65"/>
        <v>78</v>
      </c>
      <c r="W42" s="45">
        <f t="shared" si="65"/>
        <v>-16282</v>
      </c>
      <c r="X42" s="10">
        <f t="shared" si="34"/>
        <v>-19.110576923076923</v>
      </c>
      <c r="Y42" s="10">
        <f t="shared" si="35"/>
        <v>18.705542093332291</v>
      </c>
      <c r="Z42" s="10">
        <f t="shared" si="36"/>
        <v>54.132641019589336</v>
      </c>
      <c r="AA42" s="10">
        <f t="shared" si="37"/>
        <v>6.9474374590087136</v>
      </c>
      <c r="AB42" s="10">
        <f t="shared" si="38"/>
        <v>64.370969954726291</v>
      </c>
      <c r="AC42" s="10">
        <f t="shared" si="39"/>
        <v>1811.1111111111111</v>
      </c>
      <c r="AD42" s="10">
        <f t="shared" si="40"/>
        <v>-360.86956521739131</v>
      </c>
      <c r="AE42" s="10">
        <f t="shared" si="41"/>
        <v>2.1066240778766447</v>
      </c>
      <c r="AF42" s="10">
        <f t="shared" si="42"/>
        <v>-4.909560723514212</v>
      </c>
      <c r="AG42" s="10">
        <f t="shared" si="43"/>
        <v>-3.2298136645962732</v>
      </c>
      <c r="AH42" s="46">
        <f t="shared" si="44"/>
        <v>17.790841246080049</v>
      </c>
    </row>
    <row r="43" spans="1:34" x14ac:dyDescent="0.2">
      <c r="A43" s="14">
        <v>2013</v>
      </c>
      <c r="B43" s="9">
        <f t="shared" si="64"/>
        <v>-679</v>
      </c>
      <c r="C43" s="9">
        <f t="shared" si="64"/>
        <v>-11283</v>
      </c>
      <c r="D43" s="9">
        <f t="shared" si="64"/>
        <v>-17808</v>
      </c>
      <c r="E43" s="9">
        <f t="shared" si="64"/>
        <v>-131324</v>
      </c>
      <c r="F43" s="9">
        <f t="shared" si="64"/>
        <v>5838</v>
      </c>
      <c r="G43" s="9">
        <f t="shared" si="64"/>
        <v>2383</v>
      </c>
      <c r="H43" s="9">
        <f t="shared" si="64"/>
        <v>-110</v>
      </c>
      <c r="I43" s="9">
        <f t="shared" si="64"/>
        <v>70893</v>
      </c>
      <c r="J43" s="9">
        <f t="shared" si="64"/>
        <v>2513</v>
      </c>
      <c r="K43" s="9">
        <f t="shared" si="64"/>
        <v>-1765</v>
      </c>
      <c r="L43" s="45">
        <f t="shared" si="64"/>
        <v>-81342</v>
      </c>
      <c r="M43" s="9">
        <f t="shared" si="65"/>
        <v>423</v>
      </c>
      <c r="N43" s="9">
        <f t="shared" si="65"/>
        <v>-2441</v>
      </c>
      <c r="O43" s="9">
        <f t="shared" si="65"/>
        <v>-10708</v>
      </c>
      <c r="P43" s="9">
        <f t="shared" si="65"/>
        <v>-7368</v>
      </c>
      <c r="Q43" s="9">
        <f t="shared" si="65"/>
        <v>5706</v>
      </c>
      <c r="R43" s="9">
        <f t="shared" si="65"/>
        <v>337</v>
      </c>
      <c r="S43" s="9">
        <f t="shared" si="65"/>
        <v>-126</v>
      </c>
      <c r="T43" s="9">
        <f t="shared" si="65"/>
        <v>1963</v>
      </c>
      <c r="U43" s="9">
        <f t="shared" si="65"/>
        <v>-67</v>
      </c>
      <c r="V43" s="9">
        <f t="shared" si="65"/>
        <v>77</v>
      </c>
      <c r="W43" s="45">
        <f t="shared" si="65"/>
        <v>-12203</v>
      </c>
      <c r="X43" s="10">
        <f t="shared" ref="X43" si="66">M43/B43*100</f>
        <v>-62.297496318114874</v>
      </c>
      <c r="Y43" s="10">
        <f t="shared" ref="Y43" si="67">N43/C43*100</f>
        <v>21.634317114242666</v>
      </c>
      <c r="Z43" s="10">
        <f t="shared" ref="Z43" si="68">O43/D43*100</f>
        <v>60.130278526504945</v>
      </c>
      <c r="AA43" s="10">
        <f t="shared" ref="AA43" si="69">P43/E43*100</f>
        <v>5.6105510036246233</v>
      </c>
      <c r="AB43" s="10">
        <f t="shared" ref="AB43" si="70">Q43/F43*100</f>
        <v>97.738951695786227</v>
      </c>
      <c r="AC43" s="10">
        <f t="shared" ref="AC43" si="71">R43/G43*100</f>
        <v>14.1418380193034</v>
      </c>
      <c r="AD43" s="10">
        <f t="shared" ref="AD43" si="72">S43/H43*100</f>
        <v>114.54545454545455</v>
      </c>
      <c r="AE43" s="10">
        <f t="shared" ref="AE43" si="73">T43/I43*100</f>
        <v>2.7689616746364236</v>
      </c>
      <c r="AF43" s="10">
        <f t="shared" ref="AF43" si="74">U43/J43*100</f>
        <v>-2.6661360923199364</v>
      </c>
      <c r="AG43" s="10">
        <f t="shared" ref="AG43" si="75">V43/K43*100</f>
        <v>-4.3626062322946177</v>
      </c>
      <c r="AH43" s="46">
        <f t="shared" ref="AH43" si="76">W43/L43*100</f>
        <v>15.002089941235768</v>
      </c>
    </row>
    <row r="44" spans="1:34" x14ac:dyDescent="0.2">
      <c r="L44" s="24"/>
      <c r="W44" s="24"/>
      <c r="AH44" s="24"/>
    </row>
    <row r="45" spans="1:34" x14ac:dyDescent="0.2">
      <c r="A45" s="15" t="s">
        <v>692</v>
      </c>
      <c r="L45" s="24"/>
      <c r="W45" s="24"/>
      <c r="AH45" s="24"/>
    </row>
    <row r="46" spans="1:34" x14ac:dyDescent="0.2">
      <c r="A46" s="14">
        <v>2002</v>
      </c>
      <c r="B46" s="17">
        <f t="shared" ref="B46:B57" si="77">B18/B4</f>
        <v>1.1428571428571428</v>
      </c>
      <c r="C46" s="17">
        <f t="shared" ref="C46:L46" si="78">C18/C4</f>
        <v>0.46537614101353481</v>
      </c>
      <c r="D46" s="17">
        <f t="shared" si="78"/>
        <v>0.44611712869469433</v>
      </c>
      <c r="E46" s="17">
        <f t="shared" si="78"/>
        <v>0.52946552751837872</v>
      </c>
      <c r="F46" s="17">
        <f t="shared" si="78"/>
        <v>1.6075135379061372</v>
      </c>
      <c r="G46" s="17">
        <f t="shared" si="78"/>
        <v>1.3099236641221375</v>
      </c>
      <c r="H46" s="17">
        <f t="shared" si="78"/>
        <v>0.74114441416893728</v>
      </c>
      <c r="I46" s="17">
        <f t="shared" si="78"/>
        <v>2.128854229154169</v>
      </c>
      <c r="J46" s="17">
        <f t="shared" si="78"/>
        <v>3.8374384236453203</v>
      </c>
      <c r="K46" s="17">
        <f t="shared" si="78"/>
        <v>0.96144994246260074</v>
      </c>
      <c r="L46" s="25">
        <f t="shared" si="78"/>
        <v>0.91501452721226129</v>
      </c>
      <c r="M46" s="17">
        <f>M18/M4</f>
        <v>4.3636363636363633</v>
      </c>
      <c r="N46" s="17">
        <f t="shared" ref="N46:W46" si="79">N18/N4</f>
        <v>0.33423180592991913</v>
      </c>
      <c r="O46" s="17">
        <f t="shared" si="79"/>
        <v>0.36574074074074076</v>
      </c>
      <c r="P46" s="17">
        <f t="shared" si="79"/>
        <v>0.48357707983696957</v>
      </c>
      <c r="Q46" s="17">
        <f t="shared" si="79"/>
        <v>4.2981199641897945</v>
      </c>
      <c r="R46" s="17">
        <f t="shared" si="79"/>
        <v>0.70223752151462993</v>
      </c>
      <c r="S46" s="17">
        <f t="shared" si="79"/>
        <v>1.6229508196721312</v>
      </c>
      <c r="T46" s="17">
        <f t="shared" si="79"/>
        <v>1.9551282051282051</v>
      </c>
      <c r="U46" s="17">
        <f t="shared" si="79"/>
        <v>0.5</v>
      </c>
      <c r="V46" s="17" t="str">
        <f t="shared" ref="V46:V57" si="80">IF(V4&gt;0,V18/V4," ")</f>
        <v xml:space="preserve"> </v>
      </c>
      <c r="W46" s="25">
        <f t="shared" si="79"/>
        <v>0.77661150901457154</v>
      </c>
      <c r="AH46" s="24"/>
    </row>
    <row r="47" spans="1:34" x14ac:dyDescent="0.2">
      <c r="A47" s="14">
        <f>A46+1</f>
        <v>2003</v>
      </c>
      <c r="B47" s="17">
        <f t="shared" si="77"/>
        <v>1.3113553113553114</v>
      </c>
      <c r="C47" s="17">
        <f t="shared" ref="C47:L47" si="81">C19/C5</f>
        <v>0.42193435278075386</v>
      </c>
      <c r="D47" s="17">
        <f t="shared" si="81"/>
        <v>0.4693683409436834</v>
      </c>
      <c r="E47" s="17">
        <f t="shared" si="81"/>
        <v>0.4825096058643461</v>
      </c>
      <c r="F47" s="17">
        <f t="shared" si="81"/>
        <v>1.8530394653087205</v>
      </c>
      <c r="G47" s="17">
        <f t="shared" si="81"/>
        <v>1.3379134046972361</v>
      </c>
      <c r="H47" s="17">
        <f t="shared" si="81"/>
        <v>0.68563864990072798</v>
      </c>
      <c r="I47" s="17">
        <f t="shared" si="81"/>
        <v>2.1889660019327066</v>
      </c>
      <c r="J47" s="17">
        <f t="shared" si="81"/>
        <v>3.1475054229934925</v>
      </c>
      <c r="K47" s="17">
        <f t="shared" si="81"/>
        <v>0.57943925233644855</v>
      </c>
      <c r="L47" s="25">
        <f t="shared" si="81"/>
        <v>0.87043486241190937</v>
      </c>
      <c r="M47" s="17">
        <f t="shared" ref="M47:W47" si="82">M19/M5</f>
        <v>3.6923076923076925</v>
      </c>
      <c r="N47" s="17">
        <f t="shared" si="82"/>
        <v>0.25608108108108107</v>
      </c>
      <c r="O47" s="17">
        <f t="shared" si="82"/>
        <v>0.49760765550239233</v>
      </c>
      <c r="P47" s="17">
        <f t="shared" si="82"/>
        <v>0.49378343212375309</v>
      </c>
      <c r="Q47" s="17">
        <f t="shared" si="82"/>
        <v>4.3731617647058822</v>
      </c>
      <c r="R47" s="17">
        <f t="shared" si="82"/>
        <v>0.56783919597989951</v>
      </c>
      <c r="S47" s="17">
        <f t="shared" si="82"/>
        <v>1.0634920634920635</v>
      </c>
      <c r="T47" s="17">
        <f t="shared" si="82"/>
        <v>3.7475247524752477</v>
      </c>
      <c r="U47" s="17">
        <f t="shared" si="82"/>
        <v>0.67307692307692313</v>
      </c>
      <c r="V47" s="17">
        <f t="shared" si="80"/>
        <v>6.25</v>
      </c>
      <c r="W47" s="25">
        <f t="shared" si="82"/>
        <v>0.75451002227171493</v>
      </c>
      <c r="AH47" s="24"/>
    </row>
    <row r="48" spans="1:34" x14ac:dyDescent="0.2">
      <c r="A48" s="14">
        <f t="shared" ref="A48:A56" si="83">A47+1</f>
        <v>2004</v>
      </c>
      <c r="B48" s="17">
        <f t="shared" si="77"/>
        <v>1.8826787512588117</v>
      </c>
      <c r="C48" s="17">
        <f t="shared" ref="C48:L48" si="84">C20/C6</f>
        <v>0.44360030511060261</v>
      </c>
      <c r="D48" s="17">
        <f t="shared" si="84"/>
        <v>0.45180722891566266</v>
      </c>
      <c r="E48" s="17">
        <f t="shared" si="84"/>
        <v>0.44745895702559152</v>
      </c>
      <c r="F48" s="17">
        <f t="shared" si="84"/>
        <v>1.7736577547898302</v>
      </c>
      <c r="G48" s="17">
        <f t="shared" si="84"/>
        <v>1.7271889400921658</v>
      </c>
      <c r="H48" s="17">
        <f t="shared" si="84"/>
        <v>0.63210702341137126</v>
      </c>
      <c r="I48" s="17">
        <f t="shared" si="84"/>
        <v>2.2867852604828465</v>
      </c>
      <c r="J48" s="17">
        <f t="shared" si="84"/>
        <v>3.4319852941176472</v>
      </c>
      <c r="K48" s="17">
        <f t="shared" si="84"/>
        <v>0.69308755760368668</v>
      </c>
      <c r="L48" s="25">
        <f t="shared" si="84"/>
        <v>0.84532512989247677</v>
      </c>
      <c r="M48" s="17">
        <f t="shared" ref="M48:W48" si="85">M20/M6</f>
        <v>3.3333333333333335</v>
      </c>
      <c r="N48" s="17">
        <f t="shared" si="85"/>
        <v>0.25722713864306784</v>
      </c>
      <c r="O48" s="17">
        <f t="shared" si="85"/>
        <v>0.12751050910789352</v>
      </c>
      <c r="P48" s="17">
        <f t="shared" si="85"/>
        <v>0.52583399889414506</v>
      </c>
      <c r="Q48" s="17">
        <f t="shared" si="85"/>
        <v>4.9315315315315313</v>
      </c>
      <c r="R48" s="17">
        <f t="shared" si="85"/>
        <v>0.90654205607476634</v>
      </c>
      <c r="S48" s="17">
        <f t="shared" si="85"/>
        <v>0.94308943089430897</v>
      </c>
      <c r="T48" s="17">
        <f t="shared" si="85"/>
        <v>5.5130890052356021</v>
      </c>
      <c r="U48" s="17">
        <f t="shared" si="85"/>
        <v>0.5535714285714286</v>
      </c>
      <c r="V48" s="17" t="str">
        <f t="shared" si="80"/>
        <v xml:space="preserve"> </v>
      </c>
      <c r="W48" s="25">
        <f t="shared" si="85"/>
        <v>0.74556293185205258</v>
      </c>
      <c r="AH48" s="24"/>
    </row>
    <row r="49" spans="1:34" x14ac:dyDescent="0.2">
      <c r="A49" s="14">
        <f t="shared" si="83"/>
        <v>2005</v>
      </c>
      <c r="B49" s="17">
        <f t="shared" si="77"/>
        <v>1.0933333333333333</v>
      </c>
      <c r="C49" s="17">
        <f t="shared" ref="C49:L49" si="86">C21/C7</f>
        <v>0.54265145787449465</v>
      </c>
      <c r="D49" s="17">
        <f t="shared" si="86"/>
        <v>0.37937278788377643</v>
      </c>
      <c r="E49" s="17">
        <f t="shared" si="86"/>
        <v>0.4354794874233921</v>
      </c>
      <c r="F49" s="17">
        <f t="shared" si="86"/>
        <v>1.7892558874426303</v>
      </c>
      <c r="G49" s="17">
        <f t="shared" si="86"/>
        <v>1.3354729729729731</v>
      </c>
      <c r="H49" s="17">
        <f t="shared" si="86"/>
        <v>0.63893510815307819</v>
      </c>
      <c r="I49" s="17">
        <f t="shared" si="86"/>
        <v>2.4861593059936911</v>
      </c>
      <c r="J49" s="17">
        <f t="shared" si="86"/>
        <v>2.3895705521472395</v>
      </c>
      <c r="K49" s="17">
        <f t="shared" si="86"/>
        <v>0.42630115216527614</v>
      </c>
      <c r="L49" s="25">
        <f t="shared" si="86"/>
        <v>0.8318061768986148</v>
      </c>
      <c r="M49" s="17">
        <f t="shared" ref="M49:W49" si="87">M21/M7</f>
        <v>3.8</v>
      </c>
      <c r="N49" s="17">
        <f t="shared" si="87"/>
        <v>0.2736209721463681</v>
      </c>
      <c r="O49" s="17">
        <f t="shared" si="87"/>
        <v>6.4756909421020775E-2</v>
      </c>
      <c r="P49" s="17">
        <f t="shared" si="87"/>
        <v>0.54230718696623303</v>
      </c>
      <c r="Q49" s="17">
        <f t="shared" si="87"/>
        <v>5.674395161290323</v>
      </c>
      <c r="R49" s="17">
        <f t="shared" si="87"/>
        <v>1.0208333333333333</v>
      </c>
      <c r="S49" s="17">
        <f t="shared" si="87"/>
        <v>1.2076502732240437</v>
      </c>
      <c r="T49" s="17">
        <f t="shared" si="87"/>
        <v>5.446236559139785</v>
      </c>
      <c r="U49" s="17">
        <f t="shared" si="87"/>
        <v>0.14084507042253522</v>
      </c>
      <c r="V49" s="17" t="str">
        <f t="shared" si="80"/>
        <v xml:space="preserve"> </v>
      </c>
      <c r="W49" s="25">
        <f t="shared" si="87"/>
        <v>0.69078782826177576</v>
      </c>
      <c r="AH49" s="24"/>
    </row>
    <row r="50" spans="1:34" x14ac:dyDescent="0.2">
      <c r="A50" s="14">
        <f t="shared" si="83"/>
        <v>2006</v>
      </c>
      <c r="B50" s="17">
        <f t="shared" si="77"/>
        <v>1.0536078271504281</v>
      </c>
      <c r="C50" s="17">
        <f t="shared" ref="C50:L50" si="88">C22/C8</f>
        <v>0.55803783912422655</v>
      </c>
      <c r="D50" s="17">
        <f t="shared" si="88"/>
        <v>0.25852736928104575</v>
      </c>
      <c r="E50" s="17">
        <f t="shared" si="88"/>
        <v>0.43027913225196535</v>
      </c>
      <c r="F50" s="17">
        <f t="shared" si="88"/>
        <v>1.909769601714592</v>
      </c>
      <c r="G50" s="17">
        <f t="shared" si="88"/>
        <v>1.4236630107735611</v>
      </c>
      <c r="H50" s="17">
        <f t="shared" si="88"/>
        <v>0.64384191176470584</v>
      </c>
      <c r="I50" s="17">
        <f t="shared" si="88"/>
        <v>2.9469449880408782</v>
      </c>
      <c r="J50" s="17">
        <f t="shared" si="88"/>
        <v>2.6911764705882355</v>
      </c>
      <c r="K50" s="17">
        <f t="shared" si="88"/>
        <v>0.5355621107833497</v>
      </c>
      <c r="L50" s="25">
        <f t="shared" si="88"/>
        <v>0.86901089225710815</v>
      </c>
      <c r="M50" s="17">
        <f t="shared" ref="M50:W50" si="89">M22/M8</f>
        <v>4.08</v>
      </c>
      <c r="N50" s="17">
        <f t="shared" si="89"/>
        <v>0.25738585496866606</v>
      </c>
      <c r="O50" s="17">
        <f t="shared" si="89"/>
        <v>3.2073986619441164E-2</v>
      </c>
      <c r="P50" s="17">
        <f t="shared" si="89"/>
        <v>0.5731379731379731</v>
      </c>
      <c r="Q50" s="17">
        <f t="shared" si="89"/>
        <v>4.9991166077738516</v>
      </c>
      <c r="R50" s="17">
        <f t="shared" si="89"/>
        <v>1.1140350877192982</v>
      </c>
      <c r="S50" s="17">
        <f t="shared" si="89"/>
        <v>0.80081300813008127</v>
      </c>
      <c r="T50" s="17">
        <f t="shared" si="89"/>
        <v>9.7765957446808507</v>
      </c>
      <c r="U50" s="17">
        <f t="shared" si="89"/>
        <v>8.771929824561403E-2</v>
      </c>
      <c r="V50" s="17" t="str">
        <f t="shared" si="80"/>
        <v xml:space="preserve"> </v>
      </c>
      <c r="W50" s="25">
        <f t="shared" si="89"/>
        <v>0.60394404507480082</v>
      </c>
      <c r="AH50" s="24"/>
    </row>
    <row r="51" spans="1:34" x14ac:dyDescent="0.2">
      <c r="A51" s="14">
        <f t="shared" si="83"/>
        <v>2007</v>
      </c>
      <c r="B51" s="17">
        <f t="shared" si="77"/>
        <v>1.1559675195342425</v>
      </c>
      <c r="C51" s="17">
        <f t="shared" ref="C51:L51" si="90">C23/C9</f>
        <v>0.59574409361890046</v>
      </c>
      <c r="D51" s="17">
        <f t="shared" si="90"/>
        <v>0.21906669337071902</v>
      </c>
      <c r="E51" s="17">
        <f t="shared" si="90"/>
        <v>0.41710148962828902</v>
      </c>
      <c r="F51" s="17">
        <f t="shared" si="90"/>
        <v>1.8791700569568754</v>
      </c>
      <c r="G51" s="17">
        <f t="shared" si="90"/>
        <v>1.3645503630608826</v>
      </c>
      <c r="H51" s="17">
        <f t="shared" si="90"/>
        <v>0.70029424127784778</v>
      </c>
      <c r="I51" s="17">
        <f t="shared" si="90"/>
        <v>2.7497930463576159</v>
      </c>
      <c r="J51" s="17">
        <f t="shared" si="90"/>
        <v>2.5918635170603674</v>
      </c>
      <c r="K51" s="17">
        <f t="shared" si="90"/>
        <v>0.53337531486146095</v>
      </c>
      <c r="L51" s="25">
        <f t="shared" si="90"/>
        <v>0.8388962326503635</v>
      </c>
      <c r="M51" s="17">
        <f t="shared" ref="M51:W51" si="91">M23/M9</f>
        <v>3.8</v>
      </c>
      <c r="N51" s="17">
        <f t="shared" si="91"/>
        <v>0.25754060324825984</v>
      </c>
      <c r="O51" s="17">
        <f t="shared" si="91"/>
        <v>2.6578073089700997E-2</v>
      </c>
      <c r="P51" s="17">
        <f t="shared" si="91"/>
        <v>0.47805992889791771</v>
      </c>
      <c r="Q51" s="17">
        <f t="shared" si="91"/>
        <v>4.109401709401709</v>
      </c>
      <c r="R51" s="17">
        <f t="shared" si="91"/>
        <v>1.048498845265589</v>
      </c>
      <c r="S51" s="17">
        <f t="shared" si="91"/>
        <v>0.65217391304347827</v>
      </c>
      <c r="T51" s="17">
        <f t="shared" si="91"/>
        <v>3.6257309941520468</v>
      </c>
      <c r="U51" s="17">
        <f t="shared" si="91"/>
        <v>0.13333333333333333</v>
      </c>
      <c r="V51" s="17" t="str">
        <f t="shared" si="80"/>
        <v xml:space="preserve"> </v>
      </c>
      <c r="W51" s="25">
        <f t="shared" si="91"/>
        <v>0.44626216607993374</v>
      </c>
      <c r="AH51" s="24"/>
    </row>
    <row r="52" spans="1:34" x14ac:dyDescent="0.2">
      <c r="A52" s="14">
        <f t="shared" si="83"/>
        <v>2008</v>
      </c>
      <c r="B52" s="17">
        <f t="shared" si="77"/>
        <v>1.6725757844353839</v>
      </c>
      <c r="C52" s="17">
        <f t="shared" ref="C52:L52" si="92">C24/C10</f>
        <v>0.63018225515722015</v>
      </c>
      <c r="D52" s="17">
        <f t="shared" si="92"/>
        <v>0.1955722443870766</v>
      </c>
      <c r="E52" s="17">
        <f t="shared" si="92"/>
        <v>0.42542153761518359</v>
      </c>
      <c r="F52" s="17">
        <f t="shared" si="92"/>
        <v>1.987041879708052</v>
      </c>
      <c r="G52" s="17">
        <f t="shared" si="92"/>
        <v>1.1433240887480189</v>
      </c>
      <c r="H52" s="17">
        <f t="shared" si="92"/>
        <v>0.83946784922394679</v>
      </c>
      <c r="I52" s="17">
        <f t="shared" si="92"/>
        <v>2.4181548044229837</v>
      </c>
      <c r="J52" s="17">
        <f t="shared" si="92"/>
        <v>2.6054254007398274</v>
      </c>
      <c r="K52" s="17">
        <f t="shared" si="92"/>
        <v>0.45729657027572296</v>
      </c>
      <c r="L52" s="25">
        <f t="shared" si="92"/>
        <v>0.81550507444839337</v>
      </c>
      <c r="M52" s="17">
        <f t="shared" ref="M52:W52" si="93">M24/M10</f>
        <v>12.166666666666666</v>
      </c>
      <c r="N52" s="17">
        <f t="shared" si="93"/>
        <v>0.29217516152189521</v>
      </c>
      <c r="O52" s="17">
        <f t="shared" si="93"/>
        <v>3.4739793476030907E-2</v>
      </c>
      <c r="P52" s="17">
        <f t="shared" si="93"/>
        <v>0.53441747572815534</v>
      </c>
      <c r="Q52" s="17">
        <f t="shared" si="93"/>
        <v>4.6793743890518087</v>
      </c>
      <c r="R52" s="17">
        <f t="shared" si="93"/>
        <v>1.2072892938496582</v>
      </c>
      <c r="S52" s="17">
        <f t="shared" si="93"/>
        <v>0.7265625</v>
      </c>
      <c r="T52" s="17">
        <f t="shared" si="93"/>
        <v>2.8859315589353614</v>
      </c>
      <c r="U52" s="17">
        <f t="shared" si="93"/>
        <v>0.125</v>
      </c>
      <c r="V52" s="17">
        <f t="shared" si="80"/>
        <v>7</v>
      </c>
      <c r="W52" s="25">
        <f t="shared" si="93"/>
        <v>0.48564272961713945</v>
      </c>
      <c r="AH52" s="24"/>
    </row>
    <row r="53" spans="1:34" x14ac:dyDescent="0.2">
      <c r="A53" s="14">
        <f t="shared" si="83"/>
        <v>2009</v>
      </c>
      <c r="B53" s="17">
        <f t="shared" si="77"/>
        <v>2.1803016858917479</v>
      </c>
      <c r="C53" s="17">
        <f t="shared" ref="C53:L53" si="94">C25/C11</f>
        <v>0.66272266967494819</v>
      </c>
      <c r="D53" s="17">
        <f t="shared" si="94"/>
        <v>0.19252898239587807</v>
      </c>
      <c r="E53" s="17">
        <f t="shared" si="94"/>
        <v>0.39258098900516469</v>
      </c>
      <c r="F53" s="17">
        <f t="shared" si="94"/>
        <v>1.7845079182814219</v>
      </c>
      <c r="G53" s="17">
        <f t="shared" si="94"/>
        <v>1.2526978417266188</v>
      </c>
      <c r="H53" s="17">
        <f t="shared" si="94"/>
        <v>1.1334661354581674</v>
      </c>
      <c r="I53" s="17">
        <f t="shared" si="94"/>
        <v>2.8081953503930421</v>
      </c>
      <c r="J53" s="17">
        <f t="shared" si="94"/>
        <v>2.667824074074074</v>
      </c>
      <c r="K53" s="17">
        <f t="shared" si="94"/>
        <v>0.5694246314788397</v>
      </c>
      <c r="L53" s="25">
        <f t="shared" si="94"/>
        <v>0.81327249221484044</v>
      </c>
      <c r="M53" s="17">
        <f t="shared" ref="M53:W53" si="95">M25/M11</f>
        <v>23.764705882352942</v>
      </c>
      <c r="N53" s="17">
        <f t="shared" si="95"/>
        <v>0.27970297029702973</v>
      </c>
      <c r="O53" s="17">
        <f t="shared" si="95"/>
        <v>5.8898273413558563E-2</v>
      </c>
      <c r="P53" s="17">
        <f t="shared" si="95"/>
        <v>0.53494511602056416</v>
      </c>
      <c r="Q53" s="17">
        <f t="shared" si="95"/>
        <v>5.5069930069930066</v>
      </c>
      <c r="R53" s="17">
        <f t="shared" si="95"/>
        <v>1.2028169014084507</v>
      </c>
      <c r="S53" s="17">
        <f t="shared" si="95"/>
        <v>1.1941747572815533</v>
      </c>
      <c r="T53" s="17">
        <f t="shared" si="95"/>
        <v>3.6488888888888891</v>
      </c>
      <c r="U53" s="17">
        <f t="shared" si="95"/>
        <v>0.15873015873015872</v>
      </c>
      <c r="V53" s="17" t="str">
        <f t="shared" si="80"/>
        <v xml:space="preserve"> </v>
      </c>
      <c r="W53" s="25">
        <f t="shared" si="95"/>
        <v>0.51832842730268947</v>
      </c>
      <c r="AH53" s="24"/>
    </row>
    <row r="54" spans="1:34" x14ac:dyDescent="0.2">
      <c r="A54" s="14">
        <f t="shared" si="83"/>
        <v>2010</v>
      </c>
      <c r="B54" s="17">
        <f t="shared" si="77"/>
        <v>1.5374507227332457</v>
      </c>
      <c r="C54" s="17">
        <f t="shared" ref="C54:L54" si="96">C26/C12</f>
        <v>0.66530417114855978</v>
      </c>
      <c r="D54" s="17">
        <f t="shared" si="96"/>
        <v>0.23911618401264798</v>
      </c>
      <c r="E54" s="17">
        <f t="shared" si="96"/>
        <v>0.37905538539573536</v>
      </c>
      <c r="F54" s="17">
        <f t="shared" si="96"/>
        <v>1.6628889049303399</v>
      </c>
      <c r="G54" s="17">
        <f t="shared" si="96"/>
        <v>1.700999892484679</v>
      </c>
      <c r="H54" s="17">
        <f t="shared" si="96"/>
        <v>1.0832080200501253</v>
      </c>
      <c r="I54" s="17">
        <f t="shared" si="96"/>
        <v>2.7898012516333126</v>
      </c>
      <c r="J54" s="17">
        <f t="shared" si="96"/>
        <v>2.5990099009900991</v>
      </c>
      <c r="K54" s="17">
        <f t="shared" si="96"/>
        <v>0.44304607508532423</v>
      </c>
      <c r="L54" s="25">
        <f t="shared" si="96"/>
        <v>0.77172808275643989</v>
      </c>
      <c r="M54" s="17">
        <f t="shared" ref="M54:W54" si="97">M26/M12</f>
        <v>17</v>
      </c>
      <c r="N54" s="17">
        <f t="shared" si="97"/>
        <v>0.24859987554449284</v>
      </c>
      <c r="O54" s="17">
        <f t="shared" si="97"/>
        <v>3.9149728027483538E-2</v>
      </c>
      <c r="P54" s="17">
        <f t="shared" si="97"/>
        <v>0.54519735026221361</v>
      </c>
      <c r="Q54" s="17">
        <f t="shared" si="97"/>
        <v>7.1499503475670307</v>
      </c>
      <c r="R54" s="17">
        <f t="shared" si="97"/>
        <v>0.86413043478260865</v>
      </c>
      <c r="S54" s="17">
        <f t="shared" si="97"/>
        <v>1.224669603524229</v>
      </c>
      <c r="T54" s="17">
        <f t="shared" si="97"/>
        <v>2.3710879284649775</v>
      </c>
      <c r="U54" s="17">
        <f t="shared" si="97"/>
        <v>0.10975609756097561</v>
      </c>
      <c r="V54" s="17" t="str">
        <f t="shared" si="80"/>
        <v xml:space="preserve"> </v>
      </c>
      <c r="W54" s="25">
        <f t="shared" si="97"/>
        <v>0.55867687193482851</v>
      </c>
      <c r="AH54" s="24"/>
    </row>
    <row r="55" spans="1:34" x14ac:dyDescent="0.2">
      <c r="A55" s="14">
        <f t="shared" si="83"/>
        <v>2011</v>
      </c>
      <c r="B55" s="17">
        <f t="shared" si="77"/>
        <v>0.76284348864994023</v>
      </c>
      <c r="C55" s="17">
        <f t="shared" ref="C55:L55" si="98">C27/C13</f>
        <v>0.63697853028451734</v>
      </c>
      <c r="D55" s="17">
        <f t="shared" si="98"/>
        <v>0.23046575762218477</v>
      </c>
      <c r="E55" s="17">
        <f t="shared" si="98"/>
        <v>0.4216282983909368</v>
      </c>
      <c r="F55" s="17">
        <f t="shared" si="98"/>
        <v>1.2715628672150412</v>
      </c>
      <c r="G55" s="17">
        <f t="shared" si="98"/>
        <v>0.98707705134440349</v>
      </c>
      <c r="H55" s="17">
        <f t="shared" si="98"/>
        <v>0.97177419354838712</v>
      </c>
      <c r="I55" s="17">
        <f t="shared" si="98"/>
        <v>2.5527923586610446</v>
      </c>
      <c r="J55" s="17">
        <f t="shared" si="98"/>
        <v>2.7129135538954108</v>
      </c>
      <c r="K55" s="17">
        <f t="shared" si="98"/>
        <v>0.47488693168293261</v>
      </c>
      <c r="L55" s="25">
        <f t="shared" si="98"/>
        <v>0.74210928099162865</v>
      </c>
      <c r="M55" s="17">
        <f t="shared" ref="M55:W55" si="99">M27/M13</f>
        <v>9.1142857142857139</v>
      </c>
      <c r="N55" s="17">
        <f t="shared" si="99"/>
        <v>0.26866566716641677</v>
      </c>
      <c r="O55" s="17">
        <f t="shared" si="99"/>
        <v>5.1744694380414909E-2</v>
      </c>
      <c r="P55" s="17">
        <f t="shared" si="99"/>
        <v>0.73582869080779945</v>
      </c>
      <c r="Q55" s="17">
        <f t="shared" si="99"/>
        <v>6.2847011144883487</v>
      </c>
      <c r="R55" s="17">
        <f t="shared" si="99"/>
        <v>0.96641221374045805</v>
      </c>
      <c r="S55" s="17">
        <f t="shared" si="99"/>
        <v>0.69259259259259254</v>
      </c>
      <c r="T55" s="17">
        <f t="shared" si="99"/>
        <v>1.6192170818505338</v>
      </c>
      <c r="U55" s="17">
        <f t="shared" si="99"/>
        <v>0.16</v>
      </c>
      <c r="V55" s="17" t="str">
        <f t="shared" si="80"/>
        <v xml:space="preserve"> </v>
      </c>
      <c r="W55" s="25">
        <f t="shared" si="99"/>
        <v>0.66813862960947634</v>
      </c>
      <c r="AH55" s="24"/>
    </row>
    <row r="56" spans="1:34" x14ac:dyDescent="0.2">
      <c r="A56" s="14">
        <f t="shared" si="83"/>
        <v>2012</v>
      </c>
      <c r="B56" s="17">
        <f t="shared" si="77"/>
        <v>0.85289957567185293</v>
      </c>
      <c r="C56" s="17">
        <f t="shared" ref="C56:L56" si="100">C28/C14</f>
        <v>0.71196019273202138</v>
      </c>
      <c r="D56" s="17">
        <f t="shared" si="100"/>
        <v>0.19708167519423916</v>
      </c>
      <c r="E56" s="17">
        <f t="shared" si="100"/>
        <v>0.41643049163894835</v>
      </c>
      <c r="F56" s="17">
        <f t="shared" si="100"/>
        <v>1.2147676714104718</v>
      </c>
      <c r="G56" s="17">
        <f t="shared" si="100"/>
        <v>1.000646505279793</v>
      </c>
      <c r="H56" s="17">
        <f t="shared" si="100"/>
        <v>1.0108439415370107</v>
      </c>
      <c r="I56" s="17">
        <f t="shared" si="100"/>
        <v>2.6800827966881324</v>
      </c>
      <c r="J56" s="17">
        <f t="shared" si="100"/>
        <v>2.519136408243376</v>
      </c>
      <c r="K56" s="17">
        <f t="shared" si="100"/>
        <v>0.43455865136970262</v>
      </c>
      <c r="L56" s="25">
        <f t="shared" si="100"/>
        <v>0.76888207604347647</v>
      </c>
      <c r="M56" s="17">
        <f t="shared" ref="M56:W57" si="101">M28/M14</f>
        <v>8.2272727272727266</v>
      </c>
      <c r="N56" s="17">
        <f t="shared" si="101"/>
        <v>0.31136690647482013</v>
      </c>
      <c r="O56" s="17">
        <f t="shared" si="101"/>
        <v>4.7745578344266376E-2</v>
      </c>
      <c r="P56" s="17">
        <f t="shared" si="101"/>
        <v>0.70753352616355514</v>
      </c>
      <c r="Q56" s="17">
        <f t="shared" si="101"/>
        <v>5.0871080139372822</v>
      </c>
      <c r="R56" s="17">
        <f t="shared" si="101"/>
        <v>1.2345323741007195</v>
      </c>
      <c r="S56" s="17">
        <f t="shared" si="101"/>
        <v>0.70979020979020979</v>
      </c>
      <c r="T56" s="17">
        <f t="shared" si="101"/>
        <v>1.9726123595505618</v>
      </c>
      <c r="U56" s="17">
        <f t="shared" si="101"/>
        <v>0.13636363636363635</v>
      </c>
      <c r="V56" s="17" t="str">
        <f t="shared" si="80"/>
        <v xml:space="preserve"> </v>
      </c>
      <c r="W56" s="25">
        <f t="shared" si="101"/>
        <v>0.67191246700384866</v>
      </c>
      <c r="AH56" s="24"/>
    </row>
    <row r="57" spans="1:34" x14ac:dyDescent="0.2">
      <c r="A57" s="14">
        <v>2013</v>
      </c>
      <c r="B57" s="17">
        <f t="shared" si="77"/>
        <v>0.93954772079772075</v>
      </c>
      <c r="C57" s="17">
        <f t="shared" ref="C57:L57" si="102">C29/C15</f>
        <v>0.74052525066691199</v>
      </c>
      <c r="D57" s="17">
        <f t="shared" si="102"/>
        <v>0.22256177420763118</v>
      </c>
      <c r="E57" s="17">
        <f t="shared" si="102"/>
        <v>0.41328424824307841</v>
      </c>
      <c r="F57" s="17">
        <f t="shared" si="102"/>
        <v>1.1623651129157859</v>
      </c>
      <c r="G57" s="17">
        <f t="shared" si="102"/>
        <v>1.19673078510691</v>
      </c>
      <c r="H57" s="17">
        <f t="shared" si="102"/>
        <v>0.94965675057208243</v>
      </c>
      <c r="I57" s="17">
        <f t="shared" si="102"/>
        <v>2.5823623945359584</v>
      </c>
      <c r="J57" s="17">
        <f t="shared" si="102"/>
        <v>3.7255965292841648</v>
      </c>
      <c r="K57" s="17">
        <f t="shared" si="102"/>
        <v>0.4870677128741645</v>
      </c>
      <c r="L57" s="25">
        <f t="shared" si="102"/>
        <v>0.79708633721655398</v>
      </c>
      <c r="M57" s="17">
        <f t="shared" si="101"/>
        <v>10</v>
      </c>
      <c r="N57" s="17">
        <f t="shared" si="101"/>
        <v>0.30908576280781208</v>
      </c>
      <c r="O57" s="17">
        <f t="shared" si="101"/>
        <v>4.9782589404561185E-2</v>
      </c>
      <c r="P57" s="17">
        <f t="shared" si="101"/>
        <v>0.74789570929993843</v>
      </c>
      <c r="Q57" s="17">
        <f t="shared" si="101"/>
        <v>6.090098126672614</v>
      </c>
      <c r="R57" s="17">
        <f t="shared" si="101"/>
        <v>1.5029850746268656</v>
      </c>
      <c r="S57" s="17">
        <f t="shared" si="101"/>
        <v>0.63896848137535822</v>
      </c>
      <c r="T57" s="17">
        <f t="shared" si="101"/>
        <v>2.288057742782152</v>
      </c>
      <c r="U57" s="17">
        <f t="shared" si="101"/>
        <v>0.12987012987012986</v>
      </c>
      <c r="V57" s="17" t="str">
        <f t="shared" si="80"/>
        <v xml:space="preserve"> </v>
      </c>
      <c r="W57" s="25">
        <f t="shared" si="101"/>
        <v>0.74478720066924609</v>
      </c>
      <c r="AH57" s="92"/>
    </row>
    <row r="59" spans="1:34" x14ac:dyDescent="0.2">
      <c r="A59" s="14" t="s">
        <v>662</v>
      </c>
      <c r="B59" s="20"/>
    </row>
  </sheetData>
  <mergeCells count="5">
    <mergeCell ref="B1:L1"/>
    <mergeCell ref="M1:W1"/>
    <mergeCell ref="X1:AH1"/>
    <mergeCell ref="AI1:AJ1"/>
    <mergeCell ref="AK1:AL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2.75" x14ac:dyDescent="0.2"/>
  <cols>
    <col min="1" max="1" width="13.7109375" style="14" customWidth="1"/>
    <col min="2" max="2" width="10.7109375" bestFit="1" customWidth="1"/>
    <col min="4" max="4" width="11.140625" customWidth="1"/>
    <col min="10" max="10" width="10.42578125" customWidth="1"/>
    <col min="16" max="16" width="10" customWidth="1"/>
    <col min="19" max="19" width="10.5703125" customWidth="1"/>
    <col min="20" max="20" width="10.85546875" customWidth="1"/>
    <col min="22" max="22" width="11" customWidth="1"/>
  </cols>
  <sheetData>
    <row r="1" spans="1:23" s="11" customFormat="1" x14ac:dyDescent="0.2">
      <c r="A1" s="15"/>
      <c r="B1" s="102" t="s">
        <v>67</v>
      </c>
      <c r="C1" s="102"/>
      <c r="D1" s="103"/>
      <c r="E1" s="106" t="s">
        <v>66</v>
      </c>
      <c r="F1" s="102"/>
      <c r="G1" s="103"/>
      <c r="H1" s="106" t="s">
        <v>68</v>
      </c>
      <c r="I1" s="102"/>
      <c r="J1" s="103"/>
      <c r="K1" s="106" t="s">
        <v>69</v>
      </c>
      <c r="L1" s="102"/>
      <c r="M1" s="103"/>
      <c r="N1" s="106" t="s">
        <v>70</v>
      </c>
      <c r="O1" s="102"/>
      <c r="P1" s="103"/>
      <c r="Q1" s="106" t="s">
        <v>71</v>
      </c>
      <c r="R1" s="102"/>
      <c r="S1" s="103"/>
      <c r="T1" s="106" t="s">
        <v>72</v>
      </c>
      <c r="U1" s="102"/>
      <c r="V1" s="103"/>
      <c r="W1" s="3"/>
    </row>
    <row r="2" spans="1:23" s="1" customFormat="1" ht="25.5" x14ac:dyDescent="0.2">
      <c r="A2" s="15" t="s">
        <v>29</v>
      </c>
      <c r="B2" s="8" t="s">
        <v>630</v>
      </c>
      <c r="C2" s="8" t="s">
        <v>631</v>
      </c>
      <c r="D2" s="73" t="s">
        <v>65</v>
      </c>
      <c r="E2" s="8" t="s">
        <v>630</v>
      </c>
      <c r="F2" s="8" t="s">
        <v>631</v>
      </c>
      <c r="G2" s="73" t="s">
        <v>65</v>
      </c>
      <c r="H2" s="8" t="s">
        <v>630</v>
      </c>
      <c r="I2" s="8" t="s">
        <v>631</v>
      </c>
      <c r="J2" s="73" t="s">
        <v>65</v>
      </c>
      <c r="K2" s="8" t="s">
        <v>630</v>
      </c>
      <c r="L2" s="8" t="s">
        <v>631</v>
      </c>
      <c r="M2" s="73" t="s">
        <v>65</v>
      </c>
      <c r="N2" s="8" t="s">
        <v>630</v>
      </c>
      <c r="O2" s="8" t="s">
        <v>631</v>
      </c>
      <c r="P2" s="73" t="s">
        <v>65</v>
      </c>
      <c r="Q2" s="8" t="s">
        <v>630</v>
      </c>
      <c r="R2" s="8" t="s">
        <v>631</v>
      </c>
      <c r="S2" s="73" t="s">
        <v>65</v>
      </c>
      <c r="T2" s="8" t="s">
        <v>630</v>
      </c>
      <c r="U2" s="8" t="s">
        <v>631</v>
      </c>
      <c r="V2" s="73" t="s">
        <v>65</v>
      </c>
      <c r="W2" s="8" t="s">
        <v>373</v>
      </c>
    </row>
    <row r="3" spans="1:23" s="1" customFormat="1" x14ac:dyDescent="0.2">
      <c r="A3" s="35" t="s">
        <v>637</v>
      </c>
      <c r="D3" s="73"/>
      <c r="G3" s="73"/>
      <c r="J3" s="73"/>
      <c r="M3" s="73"/>
      <c r="P3" s="73"/>
      <c r="S3" s="73"/>
      <c r="V3" s="73"/>
    </row>
    <row r="4" spans="1:23" x14ac:dyDescent="0.2">
      <c r="A4" s="14">
        <v>2008</v>
      </c>
      <c r="B4" s="16">
        <v>1577514.6</v>
      </c>
      <c r="C4" s="16">
        <v>503337.6</v>
      </c>
      <c r="D4" s="62">
        <f>B4+C4</f>
        <v>2080852.2000000002</v>
      </c>
      <c r="E4" s="16">
        <v>11620.5</v>
      </c>
      <c r="F4" s="16">
        <v>3537.6</v>
      </c>
      <c r="G4" s="62">
        <f>E4+F4</f>
        <v>15158.1</v>
      </c>
      <c r="H4" s="16">
        <v>300965.8</v>
      </c>
      <c r="I4" s="16">
        <v>47302.9</v>
      </c>
      <c r="J4" s="62">
        <f>H4+I4</f>
        <v>348268.7</v>
      </c>
      <c r="K4" s="16">
        <v>1911.3</v>
      </c>
      <c r="L4" s="16">
        <v>369.5</v>
      </c>
      <c r="M4" s="62">
        <f>K4+L4</f>
        <v>2280.8000000000002</v>
      </c>
      <c r="N4" s="16">
        <v>163724.4</v>
      </c>
      <c r="O4" s="16">
        <v>123551.9</v>
      </c>
      <c r="P4" s="62">
        <f>N4+O4</f>
        <v>287276.3</v>
      </c>
      <c r="Q4" s="16">
        <f>E4+H4+K4+N4</f>
        <v>478222</v>
      </c>
      <c r="R4" s="16">
        <f t="shared" ref="R4:S4" si="0">F4+I4+L4+O4</f>
        <v>174761.9</v>
      </c>
      <c r="S4" s="62">
        <f t="shared" si="0"/>
        <v>652983.89999999991</v>
      </c>
      <c r="T4" s="16">
        <f>B4-Q4</f>
        <v>1099292.6000000001</v>
      </c>
      <c r="U4" s="16">
        <f t="shared" ref="U4:V9" si="1">C4-R4</f>
        <v>328575.69999999995</v>
      </c>
      <c r="V4" s="62">
        <f t="shared" si="1"/>
        <v>1427868.3000000003</v>
      </c>
      <c r="W4" s="36">
        <v>0.93100666103762075</v>
      </c>
    </row>
    <row r="5" spans="1:23" x14ac:dyDescent="0.2">
      <c r="A5" s="14">
        <v>2009</v>
      </c>
      <c r="B5" s="16">
        <v>1236411.3</v>
      </c>
      <c r="C5" s="16">
        <v>306250.7</v>
      </c>
      <c r="D5" s="62">
        <f t="shared" ref="D5:D9" si="2">B5+C5</f>
        <v>1542662</v>
      </c>
      <c r="E5" s="16">
        <v>8976.7999999999993</v>
      </c>
      <c r="F5" s="16">
        <v>3324.4</v>
      </c>
      <c r="G5" s="62">
        <f t="shared" ref="G5:G9" si="3">E5+F5</f>
        <v>12301.199999999999</v>
      </c>
      <c r="H5" s="16">
        <v>240470.9</v>
      </c>
      <c r="I5" s="16">
        <v>29943.8</v>
      </c>
      <c r="J5" s="62">
        <f t="shared" ref="J5:J9" si="4">H5+I5</f>
        <v>270414.7</v>
      </c>
      <c r="K5" s="16">
        <v>1842</v>
      </c>
      <c r="L5" s="16">
        <v>158</v>
      </c>
      <c r="M5" s="62">
        <f t="shared" ref="M5:M9" si="5">K5+L5</f>
        <v>2000</v>
      </c>
      <c r="N5" s="16">
        <v>129829</v>
      </c>
      <c r="O5" s="16">
        <v>75882.100000000006</v>
      </c>
      <c r="P5" s="62">
        <f t="shared" ref="P5:P9" si="6">N5+O5</f>
        <v>205711.1</v>
      </c>
      <c r="Q5" s="16">
        <f t="shared" ref="Q5:Q9" si="7">E5+H5+K5+N5</f>
        <v>381118.69999999995</v>
      </c>
      <c r="R5" s="16">
        <f t="shared" ref="R5:R9" si="8">F5+I5+L5+O5</f>
        <v>109308.3</v>
      </c>
      <c r="S5" s="62">
        <f t="shared" ref="S5:S9" si="9">G5+J5+M5+P5</f>
        <v>490427</v>
      </c>
      <c r="T5" s="16">
        <f t="shared" ref="T5:T9" si="10">B5-Q5</f>
        <v>855292.60000000009</v>
      </c>
      <c r="U5" s="16">
        <f t="shared" si="1"/>
        <v>196942.40000000002</v>
      </c>
      <c r="V5" s="62">
        <f t="shared" si="1"/>
        <v>1052235</v>
      </c>
      <c r="W5" s="36">
        <v>0.93817431278731589</v>
      </c>
    </row>
    <row r="6" spans="1:23" x14ac:dyDescent="0.2">
      <c r="A6" s="14">
        <v>2010</v>
      </c>
      <c r="B6" s="16">
        <v>1512700.8</v>
      </c>
      <c r="C6" s="16">
        <v>385663.8</v>
      </c>
      <c r="D6" s="62">
        <f t="shared" si="2"/>
        <v>1898364.6</v>
      </c>
      <c r="E6" s="16">
        <v>11842.6</v>
      </c>
      <c r="F6" s="16">
        <v>3778.7</v>
      </c>
      <c r="G6" s="62">
        <f t="shared" si="3"/>
        <v>15621.3</v>
      </c>
      <c r="H6" s="16">
        <v>288961.3</v>
      </c>
      <c r="I6" s="16">
        <v>38174</v>
      </c>
      <c r="J6" s="62">
        <f t="shared" si="4"/>
        <v>327135.3</v>
      </c>
      <c r="K6" s="16">
        <v>2926.9</v>
      </c>
      <c r="L6" s="16">
        <v>239.1</v>
      </c>
      <c r="M6" s="62">
        <f t="shared" si="5"/>
        <v>3166</v>
      </c>
      <c r="N6" s="16">
        <v>163474.1</v>
      </c>
      <c r="O6" s="16">
        <v>101980.6</v>
      </c>
      <c r="P6" s="62">
        <f t="shared" si="6"/>
        <v>265454.7</v>
      </c>
      <c r="Q6" s="16">
        <f t="shared" si="7"/>
        <v>467204.9</v>
      </c>
      <c r="R6" s="16">
        <f t="shared" si="8"/>
        <v>144172.4</v>
      </c>
      <c r="S6" s="62">
        <f t="shared" si="9"/>
        <v>611377.30000000005</v>
      </c>
      <c r="T6" s="16">
        <f t="shared" si="10"/>
        <v>1045495.9</v>
      </c>
      <c r="U6" s="16">
        <f t="shared" si="1"/>
        <v>241491.4</v>
      </c>
      <c r="V6" s="62">
        <f t="shared" si="1"/>
        <v>1286987.3</v>
      </c>
      <c r="W6" s="36">
        <v>0.94953560371517021</v>
      </c>
    </row>
    <row r="7" spans="1:23" x14ac:dyDescent="0.2">
      <c r="A7" s="14">
        <v>2011</v>
      </c>
      <c r="B7" s="16">
        <v>1715581.9</v>
      </c>
      <c r="C7" s="16">
        <v>477303.9</v>
      </c>
      <c r="D7" s="62">
        <f t="shared" si="2"/>
        <v>2192885.7999999998</v>
      </c>
      <c r="E7" s="16">
        <v>13814</v>
      </c>
      <c r="F7" s="16">
        <v>3750.8</v>
      </c>
      <c r="G7" s="62">
        <f t="shared" si="3"/>
        <v>17564.8</v>
      </c>
      <c r="H7" s="16">
        <v>302180.59999999998</v>
      </c>
      <c r="I7" s="16">
        <v>49178.8</v>
      </c>
      <c r="J7" s="62">
        <f t="shared" si="4"/>
        <v>351359.39999999997</v>
      </c>
      <c r="K7" s="16">
        <v>2318.6</v>
      </c>
      <c r="L7" s="16">
        <v>212</v>
      </c>
      <c r="M7" s="62">
        <f t="shared" si="5"/>
        <v>2530.6</v>
      </c>
      <c r="N7" s="16">
        <v>194322</v>
      </c>
      <c r="O7" s="16">
        <v>124452.3</v>
      </c>
      <c r="P7" s="62">
        <f t="shared" si="6"/>
        <v>318774.3</v>
      </c>
      <c r="Q7" s="16">
        <f t="shared" si="7"/>
        <v>512635.19999999995</v>
      </c>
      <c r="R7" s="16">
        <f t="shared" si="8"/>
        <v>177593.90000000002</v>
      </c>
      <c r="S7" s="62">
        <f t="shared" si="9"/>
        <v>690229.09999999986</v>
      </c>
      <c r="T7" s="16">
        <f t="shared" si="10"/>
        <v>1202946.7</v>
      </c>
      <c r="U7" s="16">
        <f t="shared" si="1"/>
        <v>299710</v>
      </c>
      <c r="V7" s="62">
        <f t="shared" si="1"/>
        <v>1502656.7</v>
      </c>
      <c r="W7" s="36">
        <v>0.9681865090533821</v>
      </c>
    </row>
    <row r="8" spans="1:23" x14ac:dyDescent="0.2">
      <c r="A8" s="14">
        <v>2012</v>
      </c>
      <c r="B8" s="16">
        <v>1805158.9</v>
      </c>
      <c r="C8" s="16">
        <v>457247.9</v>
      </c>
      <c r="D8" s="62">
        <f t="shared" si="2"/>
        <v>2262406.7999999998</v>
      </c>
      <c r="E8" s="16">
        <v>14557.4</v>
      </c>
      <c r="F8" s="16">
        <v>4324.2</v>
      </c>
      <c r="G8" s="62">
        <f t="shared" si="3"/>
        <v>18881.599999999999</v>
      </c>
      <c r="H8" s="16">
        <v>324559.09999999998</v>
      </c>
      <c r="I8" s="16">
        <v>51740.800000000003</v>
      </c>
      <c r="J8" s="62">
        <f t="shared" si="4"/>
        <v>376299.89999999997</v>
      </c>
      <c r="K8" s="16">
        <v>1987.3</v>
      </c>
      <c r="L8" s="16">
        <v>340.3</v>
      </c>
      <c r="M8" s="62">
        <f t="shared" si="5"/>
        <v>2327.6</v>
      </c>
      <c r="N8" s="16">
        <v>212306.8</v>
      </c>
      <c r="O8" s="16">
        <v>117884.4</v>
      </c>
      <c r="P8" s="62">
        <f t="shared" si="6"/>
        <v>330191.19999999995</v>
      </c>
      <c r="Q8" s="16">
        <f t="shared" si="7"/>
        <v>553410.6</v>
      </c>
      <c r="R8" s="16">
        <f t="shared" si="8"/>
        <v>174289.7</v>
      </c>
      <c r="S8" s="62">
        <f t="shared" si="9"/>
        <v>727700.29999999981</v>
      </c>
      <c r="T8" s="16">
        <f t="shared" si="10"/>
        <v>1251748.2999999998</v>
      </c>
      <c r="U8" s="16">
        <f t="shared" si="1"/>
        <v>282958.2</v>
      </c>
      <c r="V8" s="62">
        <f t="shared" si="1"/>
        <v>1534706.5</v>
      </c>
      <c r="W8" s="36">
        <v>0.98510179191293734</v>
      </c>
    </row>
    <row r="9" spans="1:23" x14ac:dyDescent="0.2">
      <c r="A9" s="14">
        <v>2013</v>
      </c>
      <c r="B9" s="16">
        <v>1829243.1</v>
      </c>
      <c r="C9" s="16">
        <v>424169.6</v>
      </c>
      <c r="D9" s="62">
        <f t="shared" si="2"/>
        <v>2253412.7000000002</v>
      </c>
      <c r="E9" s="16">
        <v>14781.6</v>
      </c>
      <c r="F9" s="16">
        <v>4207.7</v>
      </c>
      <c r="G9" s="62">
        <f t="shared" si="3"/>
        <v>18989.3</v>
      </c>
      <c r="H9" s="16">
        <v>329928.2</v>
      </c>
      <c r="I9" s="16">
        <v>50979.5</v>
      </c>
      <c r="J9" s="62">
        <f t="shared" si="4"/>
        <v>380907.7</v>
      </c>
      <c r="K9" s="16">
        <v>1757.7</v>
      </c>
      <c r="L9" s="16">
        <v>261.89999999999998</v>
      </c>
      <c r="M9" s="62">
        <f t="shared" si="5"/>
        <v>2019.6</v>
      </c>
      <c r="N9" s="16">
        <v>212077.8</v>
      </c>
      <c r="O9" s="16">
        <v>99540.9</v>
      </c>
      <c r="P9" s="62">
        <f t="shared" si="6"/>
        <v>311618.69999999995</v>
      </c>
      <c r="Q9" s="16">
        <f t="shared" si="7"/>
        <v>558545.30000000005</v>
      </c>
      <c r="R9" s="16">
        <f t="shared" si="8"/>
        <v>154990</v>
      </c>
      <c r="S9" s="62">
        <f t="shared" si="9"/>
        <v>713535.29999999993</v>
      </c>
      <c r="T9" s="16">
        <f t="shared" si="10"/>
        <v>1270697.8</v>
      </c>
      <c r="U9" s="16">
        <f t="shared" si="1"/>
        <v>269179.59999999998</v>
      </c>
      <c r="V9" s="62">
        <f t="shared" si="1"/>
        <v>1539877.4000000004</v>
      </c>
      <c r="W9" s="36">
        <v>1</v>
      </c>
    </row>
    <row r="10" spans="1:23" x14ac:dyDescent="0.2">
      <c r="D10" s="24"/>
      <c r="G10" s="24"/>
      <c r="J10" s="24"/>
      <c r="M10" s="24"/>
      <c r="P10" s="24"/>
      <c r="S10" s="24"/>
      <c r="V10" s="24"/>
    </row>
    <row r="11" spans="1:23" x14ac:dyDescent="0.2">
      <c r="A11" s="15" t="s">
        <v>706</v>
      </c>
      <c r="D11" s="24"/>
      <c r="G11" s="24"/>
      <c r="J11" s="24"/>
      <c r="M11" s="24"/>
      <c r="P11" s="24"/>
      <c r="S11" s="24"/>
      <c r="V11" s="24"/>
    </row>
    <row r="12" spans="1:23" x14ac:dyDescent="0.2">
      <c r="A12" s="14">
        <v>2008</v>
      </c>
      <c r="D12" s="24"/>
      <c r="E12" s="17">
        <f>E4/$B4*100</f>
        <v>0.73663343591241559</v>
      </c>
      <c r="F12" s="17">
        <f>F4/$C4*100</f>
        <v>0.70282847933474468</v>
      </c>
      <c r="G12" s="25">
        <f>G4/$D4*100</f>
        <v>0.72845635072015202</v>
      </c>
      <c r="H12" s="17">
        <f>H4/$B4*100</f>
        <v>19.078479527225927</v>
      </c>
      <c r="I12" s="17">
        <f>I4/$C4*100</f>
        <v>9.397847488445132</v>
      </c>
      <c r="J12" s="25">
        <f>J4/$D4*100</f>
        <v>16.736830227538505</v>
      </c>
      <c r="K12" s="17">
        <f>K4/$B4*100</f>
        <v>0.12115894204719245</v>
      </c>
      <c r="L12" s="17">
        <f>L4/$C4*100</f>
        <v>7.3409973743268936E-2</v>
      </c>
      <c r="M12" s="25">
        <f>M4/$D4*100</f>
        <v>0.10960893810718511</v>
      </c>
      <c r="N12" s="17">
        <f>N4/$B4*100</f>
        <v>10.378629776231547</v>
      </c>
      <c r="O12" s="17">
        <f>O4/$C4*100</f>
        <v>24.54652702281729</v>
      </c>
      <c r="P12" s="25">
        <f>P4/$D4*100</f>
        <v>13.805704220607304</v>
      </c>
      <c r="Q12" s="17">
        <f>Q4/$B4*100</f>
        <v>30.314901681417084</v>
      </c>
      <c r="R12" s="17">
        <f>R4/$C4*100</f>
        <v>34.720612964340432</v>
      </c>
      <c r="S12" s="25">
        <f>S4/$D4*100</f>
        <v>31.380599736973142</v>
      </c>
      <c r="T12" s="17">
        <f>T4/$B4*100</f>
        <v>69.685098318582916</v>
      </c>
      <c r="U12" s="17">
        <f>U4/$C4*100</f>
        <v>65.279387035659568</v>
      </c>
      <c r="V12" s="25">
        <f>V4/$D4*100</f>
        <v>68.619400263026847</v>
      </c>
    </row>
    <row r="13" spans="1:23" x14ac:dyDescent="0.2">
      <c r="A13" s="14">
        <v>2009</v>
      </c>
      <c r="D13" s="24"/>
      <c r="E13" s="17">
        <f t="shared" ref="E13:E17" si="11">E5/$B5*100</f>
        <v>0.72603671609924614</v>
      </c>
      <c r="F13" s="17">
        <f t="shared" ref="F13:F17" si="12">F5/$C5*100</f>
        <v>1.0855158861677703</v>
      </c>
      <c r="G13" s="25">
        <f t="shared" ref="G13:G17" si="13">G5/$D5*100</f>
        <v>0.79740085644165715</v>
      </c>
      <c r="H13" s="17">
        <f t="shared" ref="H13:H17" si="14">H5/$B5*100</f>
        <v>19.449102414382658</v>
      </c>
      <c r="I13" s="17">
        <f t="shared" ref="I13:I17" si="15">I5/$C5*100</f>
        <v>9.777544998264494</v>
      </c>
      <c r="J13" s="25">
        <f t="shared" ref="J13:J17" si="16">J5/$D5*100</f>
        <v>17.52909580971075</v>
      </c>
      <c r="K13" s="17">
        <f t="shared" ref="K13:K17" si="17">K5/$B5*100</f>
        <v>0.14897955073687857</v>
      </c>
      <c r="L13" s="17">
        <f t="shared" ref="L13:L17" si="18">L5/$C5*100</f>
        <v>5.1591718810765172E-2</v>
      </c>
      <c r="M13" s="25">
        <f t="shared" ref="M13:M17" si="19">M5/$D5*100</f>
        <v>0.12964602745124987</v>
      </c>
      <c r="N13" s="17">
        <f t="shared" ref="N13:N17" si="20">N5/$B5*100</f>
        <v>10.500470191432253</v>
      </c>
      <c r="O13" s="17">
        <f t="shared" ref="O13:O17" si="21">O5/$C5*100</f>
        <v>24.77777193652129</v>
      </c>
      <c r="P13" s="25">
        <f t="shared" ref="P13:P17" si="22">P5/$D5*100</f>
        <v>13.334813458813402</v>
      </c>
      <c r="Q13" s="17">
        <f t="shared" ref="Q13:Q17" si="23">Q5/$B5*100</f>
        <v>30.824588872651031</v>
      </c>
      <c r="R13" s="17">
        <f t="shared" ref="R13:R17" si="24">R5/$C5*100</f>
        <v>35.692424539764318</v>
      </c>
      <c r="S13" s="25">
        <f t="shared" ref="S13:S17" si="25">S5/$D5*100</f>
        <v>31.790956152417056</v>
      </c>
      <c r="T13" s="17">
        <f t="shared" ref="T13:T17" si="26">T5/$B5*100</f>
        <v>69.17541112734898</v>
      </c>
      <c r="U13" s="17">
        <f t="shared" ref="U13:U17" si="27">U5/$C5*100</f>
        <v>64.307575460235682</v>
      </c>
      <c r="V13" s="25">
        <f t="shared" ref="V13:V17" si="28">V5/$D5*100</f>
        <v>68.209043847582933</v>
      </c>
    </row>
    <row r="14" spans="1:23" x14ac:dyDescent="0.2">
      <c r="A14" s="14">
        <v>2010</v>
      </c>
      <c r="D14" s="24"/>
      <c r="E14" s="17">
        <f t="shared" si="11"/>
        <v>0.78287788305526107</v>
      </c>
      <c r="F14" s="17">
        <f t="shared" si="12"/>
        <v>0.97979120674535691</v>
      </c>
      <c r="G14" s="25">
        <f t="shared" si="13"/>
        <v>0.82288196903798139</v>
      </c>
      <c r="H14" s="17">
        <f t="shared" si="14"/>
        <v>19.102343305430921</v>
      </c>
      <c r="I14" s="17">
        <f t="shared" si="15"/>
        <v>9.8982585350245476</v>
      </c>
      <c r="J14" s="25">
        <f t="shared" si="16"/>
        <v>17.23247999883689</v>
      </c>
      <c r="K14" s="17">
        <f t="shared" si="17"/>
        <v>0.19348836200787362</v>
      </c>
      <c r="L14" s="17">
        <f t="shared" si="18"/>
        <v>6.1997003607805551E-2</v>
      </c>
      <c r="M14" s="25">
        <f t="shared" si="19"/>
        <v>0.16677512844476766</v>
      </c>
      <c r="N14" s="17">
        <f t="shared" si="20"/>
        <v>10.806770248287037</v>
      </c>
      <c r="O14" s="17">
        <f t="shared" si="21"/>
        <v>26.44287589345954</v>
      </c>
      <c r="P14" s="25">
        <f t="shared" si="22"/>
        <v>13.983335972447019</v>
      </c>
      <c r="Q14" s="17">
        <f t="shared" si="23"/>
        <v>30.885479798781095</v>
      </c>
      <c r="R14" s="17">
        <f t="shared" si="24"/>
        <v>37.382922638837243</v>
      </c>
      <c r="S14" s="25">
        <f t="shared" si="25"/>
        <v>32.205473068766665</v>
      </c>
      <c r="T14" s="17">
        <f t="shared" si="26"/>
        <v>69.114520201218909</v>
      </c>
      <c r="U14" s="17">
        <f t="shared" si="27"/>
        <v>62.617077361162757</v>
      </c>
      <c r="V14" s="25">
        <f t="shared" si="28"/>
        <v>67.794526931233335</v>
      </c>
    </row>
    <row r="15" spans="1:23" x14ac:dyDescent="0.2">
      <c r="A15" s="14">
        <v>2011</v>
      </c>
      <c r="D15" s="24"/>
      <c r="E15" s="17">
        <f t="shared" si="11"/>
        <v>0.80520784230703291</v>
      </c>
      <c r="F15" s="17">
        <f t="shared" si="12"/>
        <v>0.78583057879895812</v>
      </c>
      <c r="G15" s="25">
        <f t="shared" si="13"/>
        <v>0.80099018380254905</v>
      </c>
      <c r="H15" s="17">
        <f t="shared" si="14"/>
        <v>17.613883662447126</v>
      </c>
      <c r="I15" s="17">
        <f t="shared" si="15"/>
        <v>10.303456560903861</v>
      </c>
      <c r="J15" s="25">
        <f t="shared" si="16"/>
        <v>16.022694843479766</v>
      </c>
      <c r="K15" s="17">
        <f t="shared" si="17"/>
        <v>0.1351494790193345</v>
      </c>
      <c r="L15" s="17">
        <f t="shared" si="18"/>
        <v>4.4416146610157595E-2</v>
      </c>
      <c r="M15" s="25">
        <f t="shared" si="19"/>
        <v>0.11540044629775068</v>
      </c>
      <c r="N15" s="17">
        <f t="shared" si="20"/>
        <v>11.326885647371309</v>
      </c>
      <c r="O15" s="17">
        <f t="shared" si="21"/>
        <v>26.074016994204317</v>
      </c>
      <c r="P15" s="25">
        <f t="shared" si="22"/>
        <v>14.536748790110273</v>
      </c>
      <c r="Q15" s="17">
        <f t="shared" si="23"/>
        <v>29.881126631144799</v>
      </c>
      <c r="R15" s="17">
        <f t="shared" si="24"/>
        <v>37.2077202805173</v>
      </c>
      <c r="S15" s="25">
        <f t="shared" si="25"/>
        <v>31.475834263690334</v>
      </c>
      <c r="T15" s="17">
        <f t="shared" si="26"/>
        <v>70.118873368855191</v>
      </c>
      <c r="U15" s="17">
        <f t="shared" si="27"/>
        <v>62.7922797194827</v>
      </c>
      <c r="V15" s="25">
        <f t="shared" si="28"/>
        <v>68.524165736309655</v>
      </c>
    </row>
    <row r="16" spans="1:23" x14ac:dyDescent="0.2">
      <c r="A16" s="14">
        <v>2012</v>
      </c>
      <c r="D16" s="24"/>
      <c r="E16" s="17">
        <f t="shared" si="11"/>
        <v>0.8064331621997376</v>
      </c>
      <c r="F16" s="17">
        <f t="shared" si="12"/>
        <v>0.94570144553971691</v>
      </c>
      <c r="G16" s="25">
        <f t="shared" si="13"/>
        <v>0.83458023552616611</v>
      </c>
      <c r="H16" s="17">
        <f t="shared" si="14"/>
        <v>17.97953077704129</v>
      </c>
      <c r="I16" s="17">
        <f t="shared" si="15"/>
        <v>11.315699864340548</v>
      </c>
      <c r="J16" s="25">
        <f t="shared" si="16"/>
        <v>16.63272493700072</v>
      </c>
      <c r="K16" s="17">
        <f t="shared" si="17"/>
        <v>0.11009003140942329</v>
      </c>
      <c r="L16" s="17">
        <f t="shared" si="18"/>
        <v>7.4423523869655825E-2</v>
      </c>
      <c r="M16" s="25">
        <f t="shared" si="19"/>
        <v>0.10288158610555803</v>
      </c>
      <c r="N16" s="17">
        <f t="shared" si="20"/>
        <v>11.761114215485406</v>
      </c>
      <c r="O16" s="17">
        <f t="shared" si="21"/>
        <v>25.781288443314882</v>
      </c>
      <c r="P16" s="25">
        <f t="shared" si="22"/>
        <v>14.594687392205504</v>
      </c>
      <c r="Q16" s="17">
        <f t="shared" si="23"/>
        <v>30.657168186135859</v>
      </c>
      <c r="R16" s="17">
        <f t="shared" si="24"/>
        <v>38.11711327706481</v>
      </c>
      <c r="S16" s="25">
        <f t="shared" si="25"/>
        <v>32.164874150837939</v>
      </c>
      <c r="T16" s="17">
        <f t="shared" si="26"/>
        <v>69.342831813864137</v>
      </c>
      <c r="U16" s="17">
        <f t="shared" si="27"/>
        <v>61.88288672293519</v>
      </c>
      <c r="V16" s="25">
        <f t="shared" si="28"/>
        <v>67.835125849162054</v>
      </c>
    </row>
    <row r="17" spans="1:22" x14ac:dyDescent="0.2">
      <c r="A17" s="14">
        <v>2013</v>
      </c>
      <c r="D17" s="24"/>
      <c r="E17" s="17">
        <f t="shared" si="11"/>
        <v>0.80807192876660294</v>
      </c>
      <c r="F17" s="17">
        <f t="shared" si="12"/>
        <v>0.99198528135915442</v>
      </c>
      <c r="G17" s="25">
        <f t="shared" si="13"/>
        <v>0.84269073303793829</v>
      </c>
      <c r="H17" s="17">
        <f t="shared" si="14"/>
        <v>18.036323329578227</v>
      </c>
      <c r="I17" s="17">
        <f t="shared" si="15"/>
        <v>12.018659517325146</v>
      </c>
      <c r="J17" s="25">
        <f t="shared" si="16"/>
        <v>16.90359249328807</v>
      </c>
      <c r="K17" s="17">
        <f t="shared" si="17"/>
        <v>9.6088923336652185E-2</v>
      </c>
      <c r="L17" s="17">
        <f t="shared" si="18"/>
        <v>6.1744170256425722E-2</v>
      </c>
      <c r="M17" s="25">
        <f t="shared" si="19"/>
        <v>8.9624062205737973E-2</v>
      </c>
      <c r="N17" s="17">
        <f t="shared" si="20"/>
        <v>11.593746069070862</v>
      </c>
      <c r="O17" s="17">
        <f t="shared" si="21"/>
        <v>23.467240462305643</v>
      </c>
      <c r="P17" s="25">
        <f t="shared" si="22"/>
        <v>13.828745173931075</v>
      </c>
      <c r="Q17" s="17">
        <f t="shared" si="23"/>
        <v>30.534230250752348</v>
      </c>
      <c r="R17" s="17">
        <f t="shared" si="24"/>
        <v>36.539629431246375</v>
      </c>
      <c r="S17" s="25">
        <f t="shared" si="25"/>
        <v>31.664652462462819</v>
      </c>
      <c r="T17" s="17">
        <f t="shared" si="26"/>
        <v>69.465769749247656</v>
      </c>
      <c r="U17" s="17">
        <f t="shared" si="27"/>
        <v>63.460370568753632</v>
      </c>
      <c r="V17" s="25">
        <f t="shared" si="28"/>
        <v>68.335347537537189</v>
      </c>
    </row>
    <row r="18" spans="1:22" x14ac:dyDescent="0.2">
      <c r="D18" s="24"/>
      <c r="G18" s="24"/>
      <c r="J18" s="24"/>
      <c r="M18" s="24"/>
      <c r="P18" s="24"/>
      <c r="S18" s="24"/>
      <c r="V18" s="24"/>
    </row>
    <row r="19" spans="1:22" x14ac:dyDescent="0.2">
      <c r="A19" s="15" t="s">
        <v>96</v>
      </c>
      <c r="D19" s="24"/>
      <c r="G19" s="24"/>
      <c r="J19" s="24"/>
      <c r="M19" s="24"/>
      <c r="P19" s="24"/>
      <c r="S19" s="24"/>
      <c r="V19" s="24"/>
    </row>
    <row r="20" spans="1:22" x14ac:dyDescent="0.2">
      <c r="A20" s="14">
        <v>2008</v>
      </c>
      <c r="D20" s="80">
        <v>304093966</v>
      </c>
      <c r="G20" s="80">
        <v>6280362</v>
      </c>
      <c r="J20" s="80">
        <v>36604337</v>
      </c>
      <c r="M20" s="80">
        <v>2010662</v>
      </c>
      <c r="P20" s="80">
        <v>24309039</v>
      </c>
      <c r="S20" s="45">
        <f t="shared" ref="S20:S25" si="29">G20+J20+M20+P20</f>
        <v>69204400</v>
      </c>
      <c r="V20" s="45">
        <f t="shared" ref="V20:V25" si="30">D20-S20</f>
        <v>234889566</v>
      </c>
    </row>
    <row r="21" spans="1:22" x14ac:dyDescent="0.2">
      <c r="A21" s="14">
        <v>2009</v>
      </c>
      <c r="D21" s="80">
        <v>306771529</v>
      </c>
      <c r="G21" s="80">
        <v>6343154</v>
      </c>
      <c r="J21" s="80">
        <v>36961229</v>
      </c>
      <c r="M21" s="80">
        <v>2036802</v>
      </c>
      <c r="P21" s="80">
        <v>24801761</v>
      </c>
      <c r="S21" s="45">
        <f t="shared" si="29"/>
        <v>70142946</v>
      </c>
      <c r="V21" s="45">
        <f t="shared" si="30"/>
        <v>236628583</v>
      </c>
    </row>
    <row r="22" spans="1:22" x14ac:dyDescent="0.2">
      <c r="A22" s="14">
        <v>2010</v>
      </c>
      <c r="D22" s="45">
        <v>309326295</v>
      </c>
      <c r="G22" s="80">
        <v>6408790</v>
      </c>
      <c r="J22" s="80">
        <v>37333601</v>
      </c>
      <c r="M22" s="80">
        <v>2064982</v>
      </c>
      <c r="P22" s="80">
        <v>25245178</v>
      </c>
      <c r="S22" s="45">
        <f t="shared" si="29"/>
        <v>71052551</v>
      </c>
      <c r="V22" s="45">
        <f t="shared" si="30"/>
        <v>238273744</v>
      </c>
    </row>
    <row r="23" spans="1:22" x14ac:dyDescent="0.2">
      <c r="A23" s="14">
        <v>2011</v>
      </c>
      <c r="D23" s="45">
        <v>311582564</v>
      </c>
      <c r="G23" s="80">
        <v>6468796</v>
      </c>
      <c r="J23" s="80">
        <v>37668681</v>
      </c>
      <c r="M23" s="80">
        <v>2077919</v>
      </c>
      <c r="P23" s="80">
        <v>25640909</v>
      </c>
      <c r="S23" s="45">
        <f t="shared" si="29"/>
        <v>71856305</v>
      </c>
      <c r="V23" s="45">
        <f t="shared" si="30"/>
        <v>239726259</v>
      </c>
    </row>
    <row r="24" spans="1:22" x14ac:dyDescent="0.2">
      <c r="A24" s="14">
        <v>2012</v>
      </c>
      <c r="D24" s="45">
        <v>313873685</v>
      </c>
      <c r="G24" s="80">
        <v>6551149</v>
      </c>
      <c r="J24" s="80">
        <v>37999878</v>
      </c>
      <c r="M24" s="80">
        <v>2083540</v>
      </c>
      <c r="P24" s="80">
        <v>26060796</v>
      </c>
      <c r="S24" s="45">
        <f t="shared" si="29"/>
        <v>72695363</v>
      </c>
      <c r="V24" s="45">
        <f t="shared" si="30"/>
        <v>241178322</v>
      </c>
    </row>
    <row r="25" spans="1:22" x14ac:dyDescent="0.2">
      <c r="A25" s="14">
        <v>2013</v>
      </c>
      <c r="D25" s="45">
        <v>316128839</v>
      </c>
      <c r="G25" s="80">
        <v>6626624</v>
      </c>
      <c r="J25" s="80">
        <v>38332521</v>
      </c>
      <c r="M25" s="80">
        <v>2085287</v>
      </c>
      <c r="P25" s="80">
        <v>26448193</v>
      </c>
      <c r="S25" s="45">
        <f t="shared" si="29"/>
        <v>73492625</v>
      </c>
      <c r="V25" s="45">
        <f t="shared" si="30"/>
        <v>242636214</v>
      </c>
    </row>
    <row r="26" spans="1:22" x14ac:dyDescent="0.2">
      <c r="D26" s="24"/>
      <c r="G26" s="24"/>
      <c r="J26" s="24"/>
      <c r="M26" s="24"/>
      <c r="P26" s="24"/>
      <c r="S26" s="24"/>
      <c r="V26" s="24"/>
    </row>
    <row r="27" spans="1:22" x14ac:dyDescent="0.2">
      <c r="A27" s="39" t="s">
        <v>696</v>
      </c>
      <c r="D27" s="24"/>
      <c r="G27" s="24"/>
      <c r="J27" s="24"/>
      <c r="M27" s="24"/>
      <c r="P27" s="24"/>
      <c r="S27" s="24"/>
      <c r="V27" s="24"/>
    </row>
    <row r="28" spans="1:22" x14ac:dyDescent="0.2">
      <c r="A28" s="14">
        <v>2008</v>
      </c>
      <c r="B28" s="9">
        <f t="shared" ref="B28:D33" si="31">(B4*1000000)/$W4/$D20</f>
        <v>5572.0216656169578</v>
      </c>
      <c r="C28" s="9">
        <f t="shared" si="31"/>
        <v>1777.8650114044217</v>
      </c>
      <c r="D28" s="45">
        <f t="shared" si="31"/>
        <v>7349.8866770213808</v>
      </c>
      <c r="E28" s="9">
        <f t="shared" ref="E28:G33" si="32">(E4*1000000)/$W4/$G20</f>
        <v>1987.4094457963263</v>
      </c>
      <c r="F28" s="9">
        <f t="shared" si="32"/>
        <v>605.02212946509053</v>
      </c>
      <c r="G28" s="45">
        <f t="shared" si="32"/>
        <v>2592.431575261417</v>
      </c>
      <c r="H28" s="9">
        <f t="shared" ref="H28:J33" si="33">(H4*1000000)/$W4/$J20</f>
        <v>8831.4459317857491</v>
      </c>
      <c r="I28" s="9">
        <f t="shared" si="33"/>
        <v>1388.041444465345</v>
      </c>
      <c r="J28" s="45">
        <f t="shared" si="33"/>
        <v>10219.487376251094</v>
      </c>
      <c r="K28" s="9">
        <f t="shared" ref="K28:M33" si="34">(K4*1000000)/$W4/$M20</f>
        <v>1021.0264703437703</v>
      </c>
      <c r="L28" s="9">
        <f t="shared" si="34"/>
        <v>197.38883523885477</v>
      </c>
      <c r="M28" s="45">
        <f t="shared" si="34"/>
        <v>1218.415305582625</v>
      </c>
      <c r="N28" s="9">
        <f t="shared" ref="N28:P33" si="35">(N4*1000000)/$W4/$P20</f>
        <v>7234.2386059536457</v>
      </c>
      <c r="O28" s="9">
        <f t="shared" si="35"/>
        <v>5459.1980475660575</v>
      </c>
      <c r="P28" s="45">
        <f t="shared" si="35"/>
        <v>12693.436653519702</v>
      </c>
      <c r="Q28" s="9">
        <f t="shared" ref="Q28:S33" si="36">(Q4*1000000)/$W4/$S20</f>
        <v>7422.377787807307</v>
      </c>
      <c r="R28" s="9">
        <f t="shared" si="36"/>
        <v>2712.4407591348827</v>
      </c>
      <c r="S28" s="45">
        <f t="shared" si="36"/>
        <v>10134.818546942188</v>
      </c>
      <c r="T28" s="9">
        <f t="shared" ref="T28:V33" si="37">(T4*1000000)/$W4/$V20</f>
        <v>5026.8600077231804</v>
      </c>
      <c r="U28" s="9">
        <f t="shared" si="37"/>
        <v>1502.5153865673697</v>
      </c>
      <c r="V28" s="45">
        <f t="shared" si="37"/>
        <v>6529.3753942905514</v>
      </c>
    </row>
    <row r="29" spans="1:22" x14ac:dyDescent="0.2">
      <c r="A29" s="14">
        <v>2009</v>
      </c>
      <c r="B29" s="9">
        <f t="shared" si="31"/>
        <v>4296.0010303628924</v>
      </c>
      <c r="C29" s="9">
        <f t="shared" si="31"/>
        <v>1064.0903417409377</v>
      </c>
      <c r="D29" s="45">
        <f t="shared" si="31"/>
        <v>5360.0913721038305</v>
      </c>
      <c r="E29" s="9">
        <f t="shared" si="32"/>
        <v>1508.4563799018595</v>
      </c>
      <c r="F29" s="9">
        <f t="shared" si="32"/>
        <v>558.63029023101126</v>
      </c>
      <c r="G29" s="45">
        <f t="shared" si="32"/>
        <v>2067.0866701328705</v>
      </c>
      <c r="H29" s="9">
        <f t="shared" si="33"/>
        <v>6934.7783946794625</v>
      </c>
      <c r="I29" s="9">
        <f t="shared" si="33"/>
        <v>863.5290893600968</v>
      </c>
      <c r="J29" s="45">
        <f t="shared" si="33"/>
        <v>7798.3074840395593</v>
      </c>
      <c r="K29" s="9">
        <f t="shared" si="34"/>
        <v>963.95614301242836</v>
      </c>
      <c r="L29" s="9">
        <f t="shared" si="34"/>
        <v>82.684620301826101</v>
      </c>
      <c r="M29" s="45">
        <f t="shared" si="34"/>
        <v>1046.6407633142544</v>
      </c>
      <c r="N29" s="9">
        <f t="shared" si="35"/>
        <v>5579.6332808787247</v>
      </c>
      <c r="O29" s="9">
        <f t="shared" si="35"/>
        <v>3261.1688496635379</v>
      </c>
      <c r="P29" s="45">
        <f t="shared" si="35"/>
        <v>8840.8021305422626</v>
      </c>
      <c r="Q29" s="9">
        <f t="shared" si="36"/>
        <v>5791.5221058721991</v>
      </c>
      <c r="R29" s="9">
        <f t="shared" si="36"/>
        <v>1661.0610704888272</v>
      </c>
      <c r="S29" s="45">
        <f t="shared" si="36"/>
        <v>7452.5831763610267</v>
      </c>
      <c r="T29" s="9">
        <f t="shared" si="37"/>
        <v>3852.6891839605028</v>
      </c>
      <c r="U29" s="9">
        <f t="shared" si="37"/>
        <v>887.13249049883393</v>
      </c>
      <c r="V29" s="45">
        <f t="shared" si="37"/>
        <v>4739.8216744593365</v>
      </c>
    </row>
    <row r="30" spans="1:22" x14ac:dyDescent="0.2">
      <c r="A30" s="14">
        <v>2010</v>
      </c>
      <c r="B30" s="9">
        <f t="shared" si="31"/>
        <v>5150.2100636378109</v>
      </c>
      <c r="C30" s="9">
        <f t="shared" si="31"/>
        <v>1313.0485446565506</v>
      </c>
      <c r="D30" s="45">
        <f t="shared" si="31"/>
        <v>6463.2586082943617</v>
      </c>
      <c r="E30" s="9">
        <f t="shared" si="32"/>
        <v>1946.0758618492073</v>
      </c>
      <c r="F30" s="9">
        <f t="shared" si="32"/>
        <v>620.9478373980038</v>
      </c>
      <c r="G30" s="45">
        <f t="shared" si="32"/>
        <v>2567.023699247211</v>
      </c>
      <c r="H30" s="9">
        <f t="shared" si="33"/>
        <v>8151.3313437194784</v>
      </c>
      <c r="I30" s="9">
        <f t="shared" si="33"/>
        <v>1076.8532765984487</v>
      </c>
      <c r="J30" s="45">
        <f t="shared" si="33"/>
        <v>9228.1846203179266</v>
      </c>
      <c r="K30" s="9">
        <f t="shared" si="34"/>
        <v>1492.7269050103016</v>
      </c>
      <c r="L30" s="9">
        <f t="shared" si="34"/>
        <v>121.94164576444808</v>
      </c>
      <c r="M30" s="45">
        <f t="shared" si="34"/>
        <v>1614.6685507747497</v>
      </c>
      <c r="N30" s="9">
        <f t="shared" si="35"/>
        <v>6819.6056862499208</v>
      </c>
      <c r="O30" s="9">
        <f t="shared" si="35"/>
        <v>4254.2976511091274</v>
      </c>
      <c r="P30" s="45">
        <f t="shared" si="35"/>
        <v>11073.903337359048</v>
      </c>
      <c r="Q30" s="9">
        <f t="shared" si="36"/>
        <v>6924.9471022768885</v>
      </c>
      <c r="R30" s="9">
        <f t="shared" si="36"/>
        <v>2136.9344448405923</v>
      </c>
      <c r="S30" s="45">
        <f t="shared" si="36"/>
        <v>9061.8815471174803</v>
      </c>
      <c r="T30" s="9">
        <f t="shared" si="37"/>
        <v>4620.9885395512465</v>
      </c>
      <c r="U30" s="9">
        <f t="shared" si="37"/>
        <v>1067.3681186125989</v>
      </c>
      <c r="V30" s="45">
        <f t="shared" si="37"/>
        <v>5688.3566581638452</v>
      </c>
    </row>
    <row r="31" spans="1:22" x14ac:dyDescent="0.2">
      <c r="A31" s="14">
        <v>2011</v>
      </c>
      <c r="B31" s="9">
        <f t="shared" si="31"/>
        <v>5686.9483256728372</v>
      </c>
      <c r="C31" s="9">
        <f t="shared" si="31"/>
        <v>1582.2052068409648</v>
      </c>
      <c r="D31" s="45">
        <f t="shared" si="31"/>
        <v>7269.1535325138011</v>
      </c>
      <c r="E31" s="9">
        <f t="shared" si="32"/>
        <v>2205.6518851686524</v>
      </c>
      <c r="F31" s="9">
        <f t="shared" si="32"/>
        <v>598.88222751488206</v>
      </c>
      <c r="G31" s="45">
        <f t="shared" si="32"/>
        <v>2804.5341126835342</v>
      </c>
      <c r="H31" s="9">
        <f t="shared" si="33"/>
        <v>8285.6605905048964</v>
      </c>
      <c r="I31" s="9">
        <f t="shared" si="33"/>
        <v>1348.4613011170215</v>
      </c>
      <c r="J31" s="45">
        <f t="shared" si="33"/>
        <v>9634.121891621915</v>
      </c>
      <c r="K31" s="9">
        <f t="shared" si="34"/>
        <v>1152.4927195185267</v>
      </c>
      <c r="L31" s="9">
        <f t="shared" si="34"/>
        <v>105.37757980588617</v>
      </c>
      <c r="M31" s="45">
        <f t="shared" si="34"/>
        <v>1257.8702993244131</v>
      </c>
      <c r="N31" s="9">
        <f t="shared" si="35"/>
        <v>7827.616274499559</v>
      </c>
      <c r="O31" s="9">
        <f t="shared" si="35"/>
        <v>5013.1475019755953</v>
      </c>
      <c r="P31" s="45">
        <f t="shared" si="35"/>
        <v>12840.763776475154</v>
      </c>
      <c r="Q31" s="9">
        <f t="shared" si="36"/>
        <v>7368.5920929385857</v>
      </c>
      <c r="R31" s="9">
        <f t="shared" si="36"/>
        <v>2552.7256171525605</v>
      </c>
      <c r="S31" s="45">
        <f t="shared" si="36"/>
        <v>9921.3177100911453</v>
      </c>
      <c r="T31" s="9">
        <f t="shared" si="37"/>
        <v>5182.8871187526693</v>
      </c>
      <c r="U31" s="9">
        <f t="shared" si="37"/>
        <v>1291.2983579084284</v>
      </c>
      <c r="V31" s="45">
        <f t="shared" si="37"/>
        <v>6474.1854766610986</v>
      </c>
    </row>
    <row r="32" spans="1:22" x14ac:dyDescent="0.2">
      <c r="A32" s="14">
        <v>2012</v>
      </c>
      <c r="B32" s="9">
        <f t="shared" si="31"/>
        <v>5838.2060903161246</v>
      </c>
      <c r="C32" s="9">
        <f t="shared" si="31"/>
        <v>1478.8213240198734</v>
      </c>
      <c r="D32" s="45">
        <f t="shared" si="31"/>
        <v>7317.0274143359984</v>
      </c>
      <c r="E32" s="9">
        <f t="shared" si="32"/>
        <v>2255.7202028612483</v>
      </c>
      <c r="F32" s="9">
        <f t="shared" si="32"/>
        <v>670.04996092795488</v>
      </c>
      <c r="G32" s="45">
        <f t="shared" si="32"/>
        <v>2925.7701637892028</v>
      </c>
      <c r="H32" s="9">
        <f t="shared" si="33"/>
        <v>8670.2272179091833</v>
      </c>
      <c r="I32" s="9">
        <f t="shared" si="33"/>
        <v>1382.1966243941256</v>
      </c>
      <c r="J32" s="45">
        <f t="shared" si="33"/>
        <v>10052.423842303308</v>
      </c>
      <c r="K32" s="9">
        <f t="shared" si="34"/>
        <v>968.23433876525917</v>
      </c>
      <c r="L32" s="9">
        <f t="shared" si="34"/>
        <v>165.79788933820643</v>
      </c>
      <c r="M32" s="45">
        <f t="shared" si="34"/>
        <v>1134.0322281034655</v>
      </c>
      <c r="N32" s="9">
        <f t="shared" si="35"/>
        <v>8269.802136711809</v>
      </c>
      <c r="O32" s="9">
        <f t="shared" si="35"/>
        <v>4591.8485088795542</v>
      </c>
      <c r="P32" s="45">
        <f t="shared" si="35"/>
        <v>12861.650645591362</v>
      </c>
      <c r="Q32" s="9">
        <f t="shared" si="36"/>
        <v>7727.8672792855323</v>
      </c>
      <c r="R32" s="9">
        <f t="shared" si="36"/>
        <v>2433.7944913713104</v>
      </c>
      <c r="S32" s="45">
        <f t="shared" si="36"/>
        <v>10161.66177065684</v>
      </c>
      <c r="T32" s="9">
        <f t="shared" si="37"/>
        <v>5268.6291692230961</v>
      </c>
      <c r="U32" s="9">
        <f t="shared" si="37"/>
        <v>1190.9757146791117</v>
      </c>
      <c r="V32" s="45">
        <f t="shared" si="37"/>
        <v>6459.6048839022087</v>
      </c>
    </row>
    <row r="33" spans="1:22" x14ac:dyDescent="0.2">
      <c r="A33" s="14">
        <v>2013</v>
      </c>
      <c r="B33" s="9">
        <f t="shared" si="31"/>
        <v>5786.3847720644053</v>
      </c>
      <c r="C33" s="9">
        <f t="shared" si="31"/>
        <v>1341.7617998464227</v>
      </c>
      <c r="D33" s="45">
        <f t="shared" si="31"/>
        <v>7128.1465719108273</v>
      </c>
      <c r="E33" s="9">
        <f t="shared" si="32"/>
        <v>2230.6381047121431</v>
      </c>
      <c r="F33" s="9">
        <f t="shared" si="32"/>
        <v>634.96887706319239</v>
      </c>
      <c r="G33" s="45">
        <f t="shared" si="32"/>
        <v>2865.6069817753355</v>
      </c>
      <c r="H33" s="9">
        <f t="shared" si="33"/>
        <v>8607.0050023581807</v>
      </c>
      <c r="I33" s="9">
        <f t="shared" si="33"/>
        <v>1329.9281829128849</v>
      </c>
      <c r="J33" s="45">
        <f t="shared" si="33"/>
        <v>9936.9331852710657</v>
      </c>
      <c r="K33" s="9">
        <f t="shared" si="34"/>
        <v>842.90555688497557</v>
      </c>
      <c r="L33" s="9">
        <f t="shared" si="34"/>
        <v>125.594222761663</v>
      </c>
      <c r="M33" s="45">
        <f t="shared" si="34"/>
        <v>968.49977964663856</v>
      </c>
      <c r="N33" s="9">
        <f t="shared" si="35"/>
        <v>8018.6120843870131</v>
      </c>
      <c r="O33" s="9">
        <f t="shared" si="35"/>
        <v>3763.6181798885086</v>
      </c>
      <c r="P33" s="45">
        <f t="shared" si="35"/>
        <v>11782.230264275518</v>
      </c>
      <c r="Q33" s="9">
        <f t="shared" si="36"/>
        <v>7600.0183691901057</v>
      </c>
      <c r="R33" s="9">
        <f t="shared" si="36"/>
        <v>2108.9190922218386</v>
      </c>
      <c r="S33" s="45">
        <f t="shared" si="36"/>
        <v>9708.9374614119424</v>
      </c>
      <c r="T33" s="9">
        <f t="shared" si="37"/>
        <v>5237.0492394840949</v>
      </c>
      <c r="U33" s="9">
        <f t="shared" si="37"/>
        <v>1109.3958134378076</v>
      </c>
      <c r="V33" s="45">
        <f t="shared" si="37"/>
        <v>6346.4450529219039</v>
      </c>
    </row>
    <row r="34" spans="1:22" x14ac:dyDescent="0.2">
      <c r="D34" s="24"/>
      <c r="G34" s="24"/>
      <c r="J34" s="24"/>
      <c r="M34" s="24"/>
      <c r="P34" s="24"/>
      <c r="S34" s="24"/>
      <c r="V34" s="24"/>
    </row>
    <row r="35" spans="1:22" x14ac:dyDescent="0.2">
      <c r="A35" s="39" t="s">
        <v>697</v>
      </c>
      <c r="D35" s="24"/>
      <c r="G35" s="24"/>
      <c r="J35" s="24"/>
      <c r="M35" s="24"/>
      <c r="P35" s="24"/>
      <c r="S35" s="24"/>
      <c r="V35" s="24"/>
    </row>
    <row r="36" spans="1:22" x14ac:dyDescent="0.2">
      <c r="A36" s="14">
        <v>2008</v>
      </c>
      <c r="D36" s="24"/>
      <c r="G36" s="24"/>
      <c r="J36" s="24"/>
      <c r="M36" s="24"/>
      <c r="P36" s="24"/>
      <c r="S36" s="24"/>
      <c r="V36" s="24"/>
    </row>
    <row r="37" spans="1:22" x14ac:dyDescent="0.2">
      <c r="A37" s="14">
        <v>2009</v>
      </c>
      <c r="B37" s="10">
        <f>(B29-B28)/B28*100</f>
        <v>-22.900496656858905</v>
      </c>
      <c r="C37" s="10">
        <f t="shared" ref="C37:V41" si="38">(C29-C28)/C28*100</f>
        <v>-40.147855156879366</v>
      </c>
      <c r="D37" s="46">
        <f t="shared" si="38"/>
        <v>-27.072462370589033</v>
      </c>
      <c r="E37" s="10">
        <f t="shared" si="38"/>
        <v>-24.099365478388236</v>
      </c>
      <c r="F37" s="10">
        <f t="shared" si="38"/>
        <v>-7.6677921310242025</v>
      </c>
      <c r="G37" s="46">
        <f t="shared" si="38"/>
        <v>-20.264562048299059</v>
      </c>
      <c r="H37" s="10">
        <f t="shared" si="38"/>
        <v>-21.476296766760296</v>
      </c>
      <c r="I37" s="10">
        <f t="shared" si="38"/>
        <v>-37.787946260299407</v>
      </c>
      <c r="J37" s="46">
        <f t="shared" si="38"/>
        <v>-23.69179395277768</v>
      </c>
      <c r="K37" s="10">
        <f t="shared" si="38"/>
        <v>-5.5895051684729431</v>
      </c>
      <c r="L37" s="10">
        <f t="shared" si="38"/>
        <v>-58.110791726506861</v>
      </c>
      <c r="M37" s="46">
        <f t="shared" si="38"/>
        <v>-14.098193077624794</v>
      </c>
      <c r="N37" s="10">
        <f t="shared" si="38"/>
        <v>-22.871865516202508</v>
      </c>
      <c r="O37" s="10">
        <f t="shared" si="38"/>
        <v>-40.262858734031354</v>
      </c>
      <c r="P37" s="46">
        <f t="shared" si="38"/>
        <v>-30.351390471619528</v>
      </c>
      <c r="Q37" s="10">
        <f t="shared" si="38"/>
        <v>-21.972145969369873</v>
      </c>
      <c r="R37" s="10">
        <f t="shared" si="38"/>
        <v>-38.761388063693119</v>
      </c>
      <c r="S37" s="46">
        <f t="shared" si="38"/>
        <v>-26.465549019527618</v>
      </c>
      <c r="T37" s="10">
        <f t="shared" si="38"/>
        <v>-23.357937598395459</v>
      </c>
      <c r="U37" s="10">
        <f t="shared" si="38"/>
        <v>-40.956844872945545</v>
      </c>
      <c r="V37" s="46">
        <f t="shared" si="38"/>
        <v>-27.407732160660348</v>
      </c>
    </row>
    <row r="38" spans="1:22" x14ac:dyDescent="0.2">
      <c r="A38" s="14">
        <v>2010</v>
      </c>
      <c r="B38" s="10">
        <f t="shared" ref="B38:Q41" si="39">(B30-B29)/B29*100</f>
        <v>19.883818165722406</v>
      </c>
      <c r="C38" s="10">
        <f t="shared" si="39"/>
        <v>23.396340813346466</v>
      </c>
      <c r="D38" s="46">
        <f t="shared" si="39"/>
        <v>20.581127439951441</v>
      </c>
      <c r="E38" s="10">
        <f t="shared" si="39"/>
        <v>29.011079655867771</v>
      </c>
      <c r="F38" s="10">
        <f t="shared" si="39"/>
        <v>11.155418575892522</v>
      </c>
      <c r="G38" s="46">
        <f t="shared" si="39"/>
        <v>24.185586232927765</v>
      </c>
      <c r="H38" s="10">
        <f t="shared" si="39"/>
        <v>17.542780458181419</v>
      </c>
      <c r="I38" s="10">
        <f t="shared" si="39"/>
        <v>24.703763876261782</v>
      </c>
      <c r="J38" s="46">
        <f t="shared" si="39"/>
        <v>18.335736814748991</v>
      </c>
      <c r="K38" s="10">
        <f t="shared" si="39"/>
        <v>54.854234378903257</v>
      </c>
      <c r="L38" s="10">
        <f t="shared" si="39"/>
        <v>47.478025924677297</v>
      </c>
      <c r="M38" s="46">
        <f t="shared" si="39"/>
        <v>54.271513911019412</v>
      </c>
      <c r="N38" s="10">
        <f t="shared" si="39"/>
        <v>22.223188208812093</v>
      </c>
      <c r="O38" s="10">
        <f t="shared" si="39"/>
        <v>30.45315490328116</v>
      </c>
      <c r="P38" s="46">
        <f t="shared" si="39"/>
        <v>25.25903389582836</v>
      </c>
      <c r="Q38" s="10">
        <f t="shared" si="39"/>
        <v>19.570416475756446</v>
      </c>
      <c r="R38" s="10">
        <f t="shared" si="38"/>
        <v>28.648758483739684</v>
      </c>
      <c r="S38" s="46">
        <f t="shared" si="38"/>
        <v>21.593833073356549</v>
      </c>
      <c r="T38" s="10">
        <f t="shared" si="38"/>
        <v>19.941898214611342</v>
      </c>
      <c r="U38" s="10">
        <f t="shared" si="38"/>
        <v>20.316652816133317</v>
      </c>
      <c r="V38" s="46">
        <f t="shared" si="38"/>
        <v>20.012039457427615</v>
      </c>
    </row>
    <row r="39" spans="1:22" x14ac:dyDescent="0.2">
      <c r="A39" s="14">
        <v>2011</v>
      </c>
      <c r="B39" s="10">
        <f t="shared" si="39"/>
        <v>10.42167708506836</v>
      </c>
      <c r="C39" s="10">
        <f t="shared" si="38"/>
        <v>20.498607098705296</v>
      </c>
      <c r="D39" s="46">
        <f t="shared" si="38"/>
        <v>12.468863974980465</v>
      </c>
      <c r="E39" s="10">
        <f t="shared" si="38"/>
        <v>13.338432915600206</v>
      </c>
      <c r="F39" s="10">
        <f t="shared" si="38"/>
        <v>-3.5535367955518824</v>
      </c>
      <c r="G39" s="46">
        <f t="shared" si="38"/>
        <v>9.2523654341786568</v>
      </c>
      <c r="H39" s="10">
        <f t="shared" si="38"/>
        <v>1.647942417270492</v>
      </c>
      <c r="I39" s="10">
        <f t="shared" si="38"/>
        <v>25.222379912008535</v>
      </c>
      <c r="J39" s="46">
        <f t="shared" si="38"/>
        <v>4.3988854580371752</v>
      </c>
      <c r="K39" s="10">
        <f t="shared" si="38"/>
        <v>-22.792795142218392</v>
      </c>
      <c r="L39" s="10">
        <f t="shared" si="38"/>
        <v>-13.583600462928263</v>
      </c>
      <c r="M39" s="46">
        <f t="shared" si="38"/>
        <v>-22.097306055731245</v>
      </c>
      <c r="N39" s="10">
        <f t="shared" si="38"/>
        <v>14.781068504914394</v>
      </c>
      <c r="O39" s="10">
        <f t="shared" si="38"/>
        <v>17.837253363516538</v>
      </c>
      <c r="P39" s="46">
        <f t="shared" si="38"/>
        <v>15.955173034203806</v>
      </c>
      <c r="Q39" s="10">
        <f t="shared" si="38"/>
        <v>6.4064747948158178</v>
      </c>
      <c r="R39" s="10">
        <f t="shared" si="38"/>
        <v>19.457366758060974</v>
      </c>
      <c r="S39" s="46">
        <f t="shared" si="38"/>
        <v>9.4840807453176819</v>
      </c>
      <c r="T39" s="10">
        <f t="shared" si="38"/>
        <v>12.159705101886919</v>
      </c>
      <c r="U39" s="10">
        <f t="shared" si="38"/>
        <v>20.97966347232683</v>
      </c>
      <c r="V39" s="46">
        <f t="shared" si="38"/>
        <v>13.814689649768066</v>
      </c>
    </row>
    <row r="40" spans="1:22" x14ac:dyDescent="0.2">
      <c r="A40" s="14">
        <v>2012</v>
      </c>
      <c r="B40" s="10">
        <f t="shared" si="39"/>
        <v>2.6597351686924586</v>
      </c>
      <c r="C40" s="10">
        <f t="shared" si="38"/>
        <v>-6.5341639866998023</v>
      </c>
      <c r="D40" s="46">
        <f t="shared" si="38"/>
        <v>0.65858949887445373</v>
      </c>
      <c r="E40" s="10">
        <f t="shared" si="38"/>
        <v>2.2700009021943854</v>
      </c>
      <c r="F40" s="10">
        <f t="shared" si="38"/>
        <v>11.883427182067166</v>
      </c>
      <c r="G40" s="46">
        <f t="shared" si="38"/>
        <v>4.3228588505084433</v>
      </c>
      <c r="H40" s="10">
        <f t="shared" si="38"/>
        <v>4.6413514432993797</v>
      </c>
      <c r="I40" s="10">
        <f t="shared" si="38"/>
        <v>2.5017642886124203</v>
      </c>
      <c r="J40" s="46">
        <f t="shared" si="38"/>
        <v>4.3418793678037106</v>
      </c>
      <c r="K40" s="10">
        <f t="shared" si="38"/>
        <v>-15.987812992887672</v>
      </c>
      <c r="L40" s="10">
        <f t="shared" si="38"/>
        <v>57.336968303522674</v>
      </c>
      <c r="M40" s="46">
        <f t="shared" si="38"/>
        <v>-9.8450588496651417</v>
      </c>
      <c r="N40" s="10">
        <f t="shared" si="38"/>
        <v>5.6490487870845474</v>
      </c>
      <c r="O40" s="10">
        <f t="shared" si="38"/>
        <v>-8.4038818512723683</v>
      </c>
      <c r="P40" s="46">
        <f t="shared" si="38"/>
        <v>0.16266064448964909</v>
      </c>
      <c r="Q40" s="10">
        <f t="shared" si="38"/>
        <v>4.8757643497628882</v>
      </c>
      <c r="R40" s="10">
        <f t="shared" si="38"/>
        <v>-4.6589858691476564</v>
      </c>
      <c r="S40" s="46">
        <f t="shared" si="38"/>
        <v>2.4225014014140087</v>
      </c>
      <c r="T40" s="10">
        <f t="shared" si="38"/>
        <v>1.6543298842105949</v>
      </c>
      <c r="U40" s="10">
        <f t="shared" si="38"/>
        <v>-7.7691296217408414</v>
      </c>
      <c r="V40" s="46">
        <f t="shared" si="38"/>
        <v>-0.22521123022273201</v>
      </c>
    </row>
    <row r="41" spans="1:22" x14ac:dyDescent="0.2">
      <c r="A41" s="14">
        <v>2013</v>
      </c>
      <c r="B41" s="10">
        <f t="shared" si="39"/>
        <v>-0.88762399699585259</v>
      </c>
      <c r="C41" s="10">
        <f t="shared" si="38"/>
        <v>-9.2681598477956992</v>
      </c>
      <c r="D41" s="46">
        <f t="shared" si="38"/>
        <v>-2.5813876555266608</v>
      </c>
      <c r="E41" s="10">
        <f t="shared" si="38"/>
        <v>-1.1119330366102136</v>
      </c>
      <c r="F41" s="10">
        <f t="shared" si="38"/>
        <v>-5.2355922558638097</v>
      </c>
      <c r="G41" s="46">
        <f t="shared" si="38"/>
        <v>-2.0563194866936909</v>
      </c>
      <c r="H41" s="10">
        <f t="shared" si="38"/>
        <v>-0.72918752833156497</v>
      </c>
      <c r="I41" s="10">
        <f t="shared" si="38"/>
        <v>-3.781548917047318</v>
      </c>
      <c r="J41" s="46">
        <f t="shared" si="38"/>
        <v>-1.1488836806325862</v>
      </c>
      <c r="K41" s="10">
        <f t="shared" si="38"/>
        <v>-12.944054642816027</v>
      </c>
      <c r="L41" s="10">
        <f t="shared" si="38"/>
        <v>-24.248599748174783</v>
      </c>
      <c r="M41" s="46">
        <f t="shared" si="38"/>
        <v>-14.596802838104553</v>
      </c>
      <c r="N41" s="10">
        <f t="shared" si="38"/>
        <v>-3.0374372708350275</v>
      </c>
      <c r="O41" s="10">
        <f t="shared" si="38"/>
        <v>-18.036969803978572</v>
      </c>
      <c r="P41" s="46">
        <f t="shared" si="38"/>
        <v>-8.3925493784566516</v>
      </c>
      <c r="Q41" s="10">
        <f t="shared" si="38"/>
        <v>-1.6543880151529553</v>
      </c>
      <c r="R41" s="10">
        <f t="shared" si="38"/>
        <v>-13.348514030304271</v>
      </c>
      <c r="S41" s="46">
        <f t="shared" si="38"/>
        <v>-4.4552192295181401</v>
      </c>
      <c r="T41" s="10">
        <f t="shared" si="38"/>
        <v>-0.59939556808204819</v>
      </c>
      <c r="U41" s="10">
        <f t="shared" si="38"/>
        <v>-6.8498375101867088</v>
      </c>
      <c r="V41" s="46">
        <f t="shared" si="38"/>
        <v>-1.7518073166101398</v>
      </c>
    </row>
    <row r="42" spans="1:22" x14ac:dyDescent="0.2">
      <c r="A42" s="14" t="s">
        <v>712</v>
      </c>
      <c r="B42" s="10">
        <f>(B33-B28)/B28*100</f>
        <v>3.8471333981023266</v>
      </c>
      <c r="C42" s="10">
        <f t="shared" ref="C42:V42" si="40">(C33-C28)/C28*100</f>
        <v>-24.529602009181783</v>
      </c>
      <c r="D42" s="46">
        <f t="shared" si="40"/>
        <v>-3.0169186935058434</v>
      </c>
      <c r="E42" s="10">
        <f t="shared" si="40"/>
        <v>12.238477553293434</v>
      </c>
      <c r="F42" s="10">
        <f t="shared" si="40"/>
        <v>4.9496945879613108</v>
      </c>
      <c r="G42" s="46">
        <f t="shared" si="40"/>
        <v>10.537420124053682</v>
      </c>
      <c r="H42" s="10">
        <f t="shared" si="40"/>
        <v>-2.5413837231315712</v>
      </c>
      <c r="I42" s="10">
        <f t="shared" si="40"/>
        <v>-4.1867093943181555</v>
      </c>
      <c r="J42" s="46">
        <f t="shared" si="40"/>
        <v>-2.7648567934694239</v>
      </c>
      <c r="K42" s="10">
        <f t="shared" si="40"/>
        <v>-17.445278710435687</v>
      </c>
      <c r="L42" s="10">
        <f t="shared" si="40"/>
        <v>-36.372174946123522</v>
      </c>
      <c r="M42" s="46">
        <f t="shared" si="40"/>
        <v>-20.511522203546289</v>
      </c>
      <c r="N42" s="10">
        <f t="shared" si="40"/>
        <v>10.842516001446819</v>
      </c>
      <c r="O42" s="10">
        <f t="shared" si="40"/>
        <v>-31.059138226969264</v>
      </c>
      <c r="P42" s="46">
        <f t="shared" si="40"/>
        <v>-7.1785633325039662</v>
      </c>
      <c r="Q42" s="10">
        <f t="shared" si="40"/>
        <v>2.3933109639690904</v>
      </c>
      <c r="R42" s="10">
        <f t="shared" si="40"/>
        <v>-22.250132648262291</v>
      </c>
      <c r="S42" s="46">
        <f t="shared" si="40"/>
        <v>-4.2021579721201769</v>
      </c>
      <c r="T42" s="10">
        <f t="shared" si="40"/>
        <v>4.1813225639461491</v>
      </c>
      <c r="U42" s="10">
        <f t="shared" si="40"/>
        <v>-26.164096330998561</v>
      </c>
      <c r="V42" s="46">
        <f t="shared" si="40"/>
        <v>-2.8016514646807775</v>
      </c>
    </row>
    <row r="43" spans="1:22" x14ac:dyDescent="0.2">
      <c r="D43" s="24"/>
      <c r="G43" s="24"/>
      <c r="J43" s="24"/>
      <c r="M43" s="24"/>
      <c r="P43" s="24"/>
      <c r="S43" s="24"/>
      <c r="V43" s="24"/>
    </row>
    <row r="44" spans="1:22" x14ac:dyDescent="0.2">
      <c r="A44" s="15" t="s">
        <v>707</v>
      </c>
      <c r="D44" s="24"/>
      <c r="G44" s="24"/>
      <c r="J44" s="24"/>
      <c r="M44" s="24"/>
      <c r="P44" s="24"/>
      <c r="S44" s="24"/>
      <c r="V44" s="24"/>
    </row>
    <row r="45" spans="1:22" x14ac:dyDescent="0.2">
      <c r="A45" s="14">
        <v>2008</v>
      </c>
      <c r="D45" s="24"/>
      <c r="E45" s="10">
        <f>E28/$B28*100</f>
        <v>35.667654669398566</v>
      </c>
      <c r="F45" s="10">
        <f>F28/$C28*100</f>
        <v>34.030824926756068</v>
      </c>
      <c r="G45" s="46">
        <f>G28/$D28*100</f>
        <v>35.2717217173752</v>
      </c>
      <c r="H45" s="10">
        <f>H28/$B28*100</f>
        <v>158.49625973785396</v>
      </c>
      <c r="I45" s="10">
        <f>I28/$C28*100</f>
        <v>78.073500269228191</v>
      </c>
      <c r="J45" s="46">
        <f>J28/$D28*100</f>
        <v>139.04278834939331</v>
      </c>
      <c r="K45" s="10">
        <f>K28/$B28*100</f>
        <v>18.324165475597049</v>
      </c>
      <c r="L45" s="10">
        <f>L28/$C28*100</f>
        <v>11.102577190769267</v>
      </c>
      <c r="M45" s="46">
        <f>M28/$D28*100</f>
        <v>16.57733457839381</v>
      </c>
      <c r="N45" s="10">
        <f>N28/$B28*100</f>
        <v>129.83148738623291</v>
      </c>
      <c r="O45" s="10">
        <f>O28/$C28*100</f>
        <v>307.06482283790331</v>
      </c>
      <c r="P45" s="46">
        <f>P28/$D28*100</f>
        <v>172.702481158034</v>
      </c>
      <c r="Q45" s="10">
        <f>Q28/$B28*100</f>
        <v>133.20798505878514</v>
      </c>
      <c r="R45" s="10">
        <f>R28/$C28*100</f>
        <v>152.56730638915013</v>
      </c>
      <c r="S45" s="46">
        <f>S28/$D28*100</f>
        <v>137.89081372679652</v>
      </c>
      <c r="T45" s="10">
        <f>T28/$B28*100</f>
        <v>90.216088690792716</v>
      </c>
      <c r="U45" s="10">
        <f>U28/$C28*100</f>
        <v>84.512343565412763</v>
      </c>
      <c r="V45" s="46">
        <f>V28/$D28*100</f>
        <v>88.8364090660599</v>
      </c>
    </row>
    <row r="46" spans="1:22" x14ac:dyDescent="0.2">
      <c r="A46" s="14">
        <v>2009</v>
      </c>
      <c r="D46" s="24"/>
      <c r="E46" s="10">
        <f t="shared" ref="E46:E50" si="41">E29/$B29*100</f>
        <v>35.113035803309316</v>
      </c>
      <c r="F46" s="10">
        <f t="shared" ref="F46:F50" si="42">F29/$C29*100</f>
        <v>52.498389311291646</v>
      </c>
      <c r="G46" s="46">
        <f t="shared" ref="G46:G50" si="43">G29/$D29*100</f>
        <v>38.564392407391765</v>
      </c>
      <c r="H46" s="10">
        <f t="shared" ref="H46:H50" si="44">H29/$B29*100</f>
        <v>161.42403937211503</v>
      </c>
      <c r="I46" s="10">
        <f t="shared" ref="I46:I50" si="45">I29/$C29*100</f>
        <v>81.151858586301373</v>
      </c>
      <c r="J46" s="46">
        <f t="shared" ref="J46:J50" si="46">J29/$D29*100</f>
        <v>145.4883311248243</v>
      </c>
      <c r="K46" s="10">
        <f t="shared" ref="K46:K50" si="47">K29/$B29*100</f>
        <v>22.438452323439058</v>
      </c>
      <c r="L46" s="10">
        <f t="shared" ref="L46:L50" si="48">L29/$C29*100</f>
        <v>7.7704511598655603</v>
      </c>
      <c r="M46" s="46">
        <f t="shared" ref="M46:M50" si="49">M29/$D29*100</f>
        <v>19.526547042862237</v>
      </c>
      <c r="N46" s="10">
        <f t="shared" ref="N46:N50" si="50">N29/$B29*100</f>
        <v>129.87970071337253</v>
      </c>
      <c r="O46" s="10">
        <f t="shared" ref="O46:O50" si="51">O29/$C29*100</f>
        <v>306.47480967903556</v>
      </c>
      <c r="P46" s="46">
        <f t="shared" ref="P46:P50" si="52">P29/$D29*100</f>
        <v>164.93752656071339</v>
      </c>
      <c r="Q46" s="10">
        <f t="shared" ref="Q46:Q50" si="53">Q29/$B29*100</f>
        <v>134.81193474907005</v>
      </c>
      <c r="R46" s="10">
        <f t="shared" ref="R46:R50" si="54">R29/$C29*100</f>
        <v>156.10150805158116</v>
      </c>
      <c r="S46" s="46">
        <f t="shared" ref="S46:S50" si="55">S29/$D29*100</f>
        <v>139.03836071055437</v>
      </c>
      <c r="T46" s="10">
        <f t="shared" ref="T46:T50" si="56">T29/$B29*100</f>
        <v>89.680825417191713</v>
      </c>
      <c r="U46" s="10">
        <f t="shared" ref="U46:U50" si="57">U29/$C29*100</f>
        <v>83.370035014829057</v>
      </c>
      <c r="V46" s="46">
        <f t="shared" ref="V46:V50" si="58">V29/$D29*100</f>
        <v>88.428001416680345</v>
      </c>
    </row>
    <row r="47" spans="1:22" x14ac:dyDescent="0.2">
      <c r="A47" s="14">
        <v>2010</v>
      </c>
      <c r="D47" s="24"/>
      <c r="E47" s="10">
        <f t="shared" si="41"/>
        <v>37.786339543490612</v>
      </c>
      <c r="F47" s="10">
        <f t="shared" si="42"/>
        <v>47.290546867056079</v>
      </c>
      <c r="G47" s="46">
        <f t="shared" si="43"/>
        <v>39.717174490788985</v>
      </c>
      <c r="H47" s="10">
        <f t="shared" si="44"/>
        <v>158.27182276060111</v>
      </c>
      <c r="I47" s="10">
        <f t="shared" si="45"/>
        <v>82.011688065966922</v>
      </c>
      <c r="J47" s="46">
        <f t="shared" si="46"/>
        <v>142.77913324519164</v>
      </c>
      <c r="K47" s="10">
        <f t="shared" si="47"/>
        <v>28.983806224710097</v>
      </c>
      <c r="L47" s="10">
        <f t="shared" si="48"/>
        <v>9.2869106980613516</v>
      </c>
      <c r="M47" s="46">
        <f t="shared" si="49"/>
        <v>24.982267438635834</v>
      </c>
      <c r="N47" s="10">
        <f t="shared" si="50"/>
        <v>132.41412684112822</v>
      </c>
      <c r="O47" s="10">
        <f t="shared" si="51"/>
        <v>324.00155107912695</v>
      </c>
      <c r="P47" s="46">
        <f t="shared" si="52"/>
        <v>171.33622540103534</v>
      </c>
      <c r="Q47" s="10">
        <f t="shared" si="53"/>
        <v>134.45950780084311</v>
      </c>
      <c r="R47" s="10">
        <f t="shared" si="54"/>
        <v>162.74603505992559</v>
      </c>
      <c r="S47" s="46">
        <f t="shared" si="55"/>
        <v>140.20608018822395</v>
      </c>
      <c r="T47" s="10">
        <f t="shared" si="56"/>
        <v>89.724273038433054</v>
      </c>
      <c r="U47" s="10">
        <f t="shared" si="57"/>
        <v>81.289311271563577</v>
      </c>
      <c r="V47" s="46">
        <f t="shared" si="58"/>
        <v>88.010661539427232</v>
      </c>
    </row>
    <row r="48" spans="1:22" x14ac:dyDescent="0.2">
      <c r="A48" s="14">
        <v>2011</v>
      </c>
      <c r="D48" s="24"/>
      <c r="E48" s="10">
        <f t="shared" si="41"/>
        <v>38.784454488738405</v>
      </c>
      <c r="F48" s="10">
        <f t="shared" si="42"/>
        <v>37.851109636442921</v>
      </c>
      <c r="G48" s="46">
        <f t="shared" si="43"/>
        <v>38.581302487824566</v>
      </c>
      <c r="H48" s="10">
        <f t="shared" si="44"/>
        <v>145.69607663042373</v>
      </c>
      <c r="I48" s="10">
        <f t="shared" si="45"/>
        <v>85.226701017459234</v>
      </c>
      <c r="J48" s="46">
        <f t="shared" si="46"/>
        <v>132.5343019449235</v>
      </c>
      <c r="K48" s="10">
        <f t="shared" si="47"/>
        <v>20.265573969008628</v>
      </c>
      <c r="L48" s="10">
        <f t="shared" si="48"/>
        <v>6.6601714714542837</v>
      </c>
      <c r="M48" s="46">
        <f t="shared" si="49"/>
        <v>17.304219723770498</v>
      </c>
      <c r="N48" s="10">
        <f t="shared" si="50"/>
        <v>137.64176894597426</v>
      </c>
      <c r="O48" s="10">
        <f t="shared" si="51"/>
        <v>316.84559501512825</v>
      </c>
      <c r="P48" s="46">
        <f t="shared" si="52"/>
        <v>176.64730451820009</v>
      </c>
      <c r="Q48" s="10">
        <f t="shared" si="53"/>
        <v>129.57023118487345</v>
      </c>
      <c r="R48" s="10">
        <f t="shared" si="54"/>
        <v>161.33973053023502</v>
      </c>
      <c r="S48" s="46">
        <f t="shared" si="55"/>
        <v>136.4851858708806</v>
      </c>
      <c r="T48" s="10">
        <f t="shared" si="56"/>
        <v>91.13652563634767</v>
      </c>
      <c r="U48" s="10">
        <f t="shared" si="57"/>
        <v>81.613835697497052</v>
      </c>
      <c r="V48" s="46">
        <f t="shared" si="58"/>
        <v>89.063815308110733</v>
      </c>
    </row>
    <row r="49" spans="1:22" x14ac:dyDescent="0.2">
      <c r="A49" s="14">
        <v>2012</v>
      </c>
      <c r="D49" s="24"/>
      <c r="E49" s="10">
        <f t="shared" si="41"/>
        <v>38.637214376567279</v>
      </c>
      <c r="F49" s="10">
        <f t="shared" si="42"/>
        <v>45.309730800105122</v>
      </c>
      <c r="G49" s="46">
        <f t="shared" si="43"/>
        <v>39.985775617798595</v>
      </c>
      <c r="H49" s="10">
        <f t="shared" si="44"/>
        <v>148.50841309440159</v>
      </c>
      <c r="I49" s="10">
        <f t="shared" si="45"/>
        <v>93.46610046417959</v>
      </c>
      <c r="J49" s="46">
        <f t="shared" si="46"/>
        <v>137.38398495826246</v>
      </c>
      <c r="K49" s="10">
        <f t="shared" si="47"/>
        <v>16.58444946592887</v>
      </c>
      <c r="L49" s="10">
        <f t="shared" si="48"/>
        <v>11.211488950370201</v>
      </c>
      <c r="M49" s="46">
        <f t="shared" si="49"/>
        <v>15.498537368899227</v>
      </c>
      <c r="N49" s="10">
        <f t="shared" si="50"/>
        <v>141.64971240787457</v>
      </c>
      <c r="O49" s="10">
        <f t="shared" si="51"/>
        <v>310.5073232510303</v>
      </c>
      <c r="P49" s="46">
        <f t="shared" si="52"/>
        <v>175.77699135569694</v>
      </c>
      <c r="Q49" s="10">
        <f t="shared" si="53"/>
        <v>132.36715456317657</v>
      </c>
      <c r="R49" s="10">
        <f t="shared" si="54"/>
        <v>164.57664302239959</v>
      </c>
      <c r="S49" s="46">
        <f t="shared" si="55"/>
        <v>138.8769126482627</v>
      </c>
      <c r="T49" s="10">
        <f t="shared" si="56"/>
        <v>90.243973709016714</v>
      </c>
      <c r="U49" s="10">
        <f t="shared" si="57"/>
        <v>80.535470738391012</v>
      </c>
      <c r="V49" s="46">
        <f t="shared" si="58"/>
        <v>88.281818805900997</v>
      </c>
    </row>
    <row r="50" spans="1:22" x14ac:dyDescent="0.2">
      <c r="A50" s="14">
        <v>2013</v>
      </c>
      <c r="D50" s="24"/>
      <c r="E50" s="10">
        <f t="shared" si="41"/>
        <v>38.549771447644666</v>
      </c>
      <c r="F50" s="10">
        <f t="shared" si="42"/>
        <v>47.323517269300005</v>
      </c>
      <c r="G50" s="46">
        <f t="shared" si="43"/>
        <v>40.201291497954685</v>
      </c>
      <c r="H50" s="10">
        <f t="shared" si="44"/>
        <v>148.74581178754664</v>
      </c>
      <c r="I50" s="10">
        <f t="shared" si="45"/>
        <v>99.118053820365716</v>
      </c>
      <c r="J50" s="46">
        <f t="shared" si="46"/>
        <v>139.4041646734446</v>
      </c>
      <c r="K50" s="10">
        <f t="shared" si="47"/>
        <v>14.567049895374529</v>
      </c>
      <c r="L50" s="10">
        <f t="shared" si="48"/>
        <v>9.3603963666306829</v>
      </c>
      <c r="M50" s="46">
        <f t="shared" si="49"/>
        <v>13.586979025699449</v>
      </c>
      <c r="N50" s="10">
        <f t="shared" si="50"/>
        <v>138.57723605072701</v>
      </c>
      <c r="O50" s="10">
        <f t="shared" si="51"/>
        <v>280.49823599980937</v>
      </c>
      <c r="P50" s="46">
        <f t="shared" si="52"/>
        <v>165.29163851238093</v>
      </c>
      <c r="Q50" s="10">
        <f t="shared" si="53"/>
        <v>131.34312128501352</v>
      </c>
      <c r="R50" s="10">
        <f t="shared" si="54"/>
        <v>157.17537140073776</v>
      </c>
      <c r="S50" s="46">
        <f t="shared" si="55"/>
        <v>136.20563723634666</v>
      </c>
      <c r="T50" s="10">
        <f t="shared" si="56"/>
        <v>90.506411961534241</v>
      </c>
      <c r="U50" s="10">
        <f t="shared" si="57"/>
        <v>82.682024004915661</v>
      </c>
      <c r="V50" s="46">
        <f t="shared" si="58"/>
        <v>89.033593640325861</v>
      </c>
    </row>
    <row r="52" spans="1:22" x14ac:dyDescent="0.2">
      <c r="A52" s="14" t="s">
        <v>668</v>
      </c>
    </row>
    <row r="54" spans="1:22" x14ac:dyDescent="0.2">
      <c r="A54" s="33" t="s">
        <v>656</v>
      </c>
    </row>
    <row r="55" spans="1:22" x14ac:dyDescent="0.2">
      <c r="A55" s="33" t="s">
        <v>663</v>
      </c>
    </row>
    <row r="56" spans="1:22" x14ac:dyDescent="0.2">
      <c r="A56" s="33" t="s">
        <v>658</v>
      </c>
    </row>
    <row r="57" spans="1:22" x14ac:dyDescent="0.2">
      <c r="A57" s="33" t="s">
        <v>659</v>
      </c>
    </row>
  </sheetData>
  <mergeCells count="7">
    <mergeCell ref="T1:V1"/>
    <mergeCell ref="B1:D1"/>
    <mergeCell ref="E1:G1"/>
    <mergeCell ref="H1:J1"/>
    <mergeCell ref="K1:M1"/>
    <mergeCell ref="N1:P1"/>
    <mergeCell ref="Q1:S1"/>
  </mergeCells>
  <pageMargins left="0.7" right="0.7" top="0.75" bottom="0.75" header="0.3" footer="0.3"/>
  <pageSetup scale="74" orientation="portrait" r:id="rId1"/>
  <colBreaks count="1" manualBreakCount="1">
    <brk id="1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2.75" x14ac:dyDescent="0.2"/>
  <cols>
    <col min="1" max="1" width="13.7109375" style="52" customWidth="1"/>
    <col min="2" max="4" width="11.140625" style="53" bestFit="1" customWidth="1"/>
    <col min="5" max="5" width="11.140625" style="53" customWidth="1"/>
    <col min="6" max="19" width="11.140625" style="53" bestFit="1" customWidth="1"/>
    <col min="20" max="21" width="10.140625" style="53" customWidth="1"/>
    <col min="22" max="23" width="9.28515625" style="53" bestFit="1" customWidth="1"/>
    <col min="24" max="25" width="10.140625" style="53" bestFit="1" customWidth="1"/>
    <col min="26" max="26" width="10.85546875" style="53" customWidth="1"/>
    <col min="27" max="27" width="9.28515625" style="53" bestFit="1" customWidth="1"/>
    <col min="28" max="28" width="11.140625" style="53" bestFit="1" customWidth="1"/>
    <col min="29" max="29" width="11.28515625" style="53" customWidth="1"/>
    <col min="30" max="16384" width="9.140625" style="53"/>
  </cols>
  <sheetData>
    <row r="1" spans="1:30" s="48" customFormat="1" x14ac:dyDescent="0.2">
      <c r="A1" s="47"/>
      <c r="B1" s="102" t="s">
        <v>67</v>
      </c>
      <c r="C1" s="102"/>
      <c r="D1" s="102"/>
      <c r="E1" s="103"/>
      <c r="F1" s="106" t="s">
        <v>66</v>
      </c>
      <c r="G1" s="102"/>
      <c r="H1" s="102"/>
      <c r="I1" s="103"/>
      <c r="J1" s="106" t="s">
        <v>68</v>
      </c>
      <c r="K1" s="102"/>
      <c r="L1" s="102"/>
      <c r="M1" s="103"/>
      <c r="N1" s="106" t="s">
        <v>69</v>
      </c>
      <c r="O1" s="102"/>
      <c r="P1" s="102"/>
      <c r="Q1" s="103"/>
      <c r="R1" s="106" t="s">
        <v>70</v>
      </c>
      <c r="S1" s="102"/>
      <c r="T1" s="102"/>
      <c r="U1" s="103"/>
      <c r="V1" s="106" t="s">
        <v>71</v>
      </c>
      <c r="W1" s="102"/>
      <c r="X1" s="102"/>
      <c r="Y1" s="103"/>
      <c r="Z1" s="106" t="s">
        <v>72</v>
      </c>
      <c r="AA1" s="102"/>
      <c r="AB1" s="102"/>
      <c r="AC1" s="103"/>
      <c r="AD1" s="49"/>
    </row>
    <row r="2" spans="1:30" s="50" customFormat="1" ht="25.5" x14ac:dyDescent="0.2">
      <c r="A2" s="47" t="s">
        <v>30</v>
      </c>
      <c r="B2" s="8" t="s">
        <v>630</v>
      </c>
      <c r="C2" s="8" t="s">
        <v>631</v>
      </c>
      <c r="D2" s="50" t="s">
        <v>75</v>
      </c>
      <c r="E2" s="75" t="s">
        <v>65</v>
      </c>
      <c r="F2" s="8" t="s">
        <v>630</v>
      </c>
      <c r="G2" s="8" t="s">
        <v>631</v>
      </c>
      <c r="H2" s="50" t="s">
        <v>75</v>
      </c>
      <c r="I2" s="75" t="s">
        <v>65</v>
      </c>
      <c r="J2" s="8" t="s">
        <v>630</v>
      </c>
      <c r="K2" s="8" t="s">
        <v>631</v>
      </c>
      <c r="L2" s="50" t="s">
        <v>75</v>
      </c>
      <c r="M2" s="75" t="s">
        <v>65</v>
      </c>
      <c r="N2" s="8" t="s">
        <v>630</v>
      </c>
      <c r="O2" s="8" t="s">
        <v>631</v>
      </c>
      <c r="P2" s="50" t="s">
        <v>75</v>
      </c>
      <c r="Q2" s="75" t="s">
        <v>65</v>
      </c>
      <c r="R2" s="8" t="s">
        <v>630</v>
      </c>
      <c r="S2" s="8" t="s">
        <v>631</v>
      </c>
      <c r="T2" s="50" t="s">
        <v>75</v>
      </c>
      <c r="U2" s="75" t="s">
        <v>65</v>
      </c>
      <c r="V2" s="8" t="s">
        <v>630</v>
      </c>
      <c r="W2" s="8" t="s">
        <v>631</v>
      </c>
      <c r="X2" s="50" t="s">
        <v>75</v>
      </c>
      <c r="Y2" s="75" t="s">
        <v>65</v>
      </c>
      <c r="Z2" s="8" t="s">
        <v>630</v>
      </c>
      <c r="AA2" s="8" t="s">
        <v>631</v>
      </c>
      <c r="AB2" s="50" t="s">
        <v>75</v>
      </c>
      <c r="AC2" s="75" t="s">
        <v>65</v>
      </c>
      <c r="AD2" s="58" t="s">
        <v>373</v>
      </c>
    </row>
    <row r="3" spans="1:30" s="50" customFormat="1" x14ac:dyDescent="0.2">
      <c r="A3" s="35" t="s">
        <v>637</v>
      </c>
      <c r="E3" s="81"/>
      <c r="I3" s="81"/>
      <c r="M3" s="81"/>
      <c r="Q3" s="81"/>
      <c r="U3" s="81"/>
      <c r="V3" s="51"/>
      <c r="W3" s="51"/>
      <c r="X3" s="51"/>
      <c r="Y3" s="81"/>
      <c r="Z3" s="51"/>
      <c r="AA3" s="51"/>
      <c r="AB3" s="51"/>
      <c r="AC3" s="81"/>
    </row>
    <row r="4" spans="1:30" s="50" customFormat="1" x14ac:dyDescent="0.2">
      <c r="A4" s="52">
        <v>1995</v>
      </c>
      <c r="B4" s="18">
        <v>529013</v>
      </c>
      <c r="C4" s="18">
        <v>54852.2</v>
      </c>
      <c r="D4" s="18"/>
      <c r="E4" s="81">
        <f t="shared" ref="E4:E16" si="0">B4+C4+D4</f>
        <v>583865.19999999995</v>
      </c>
      <c r="F4" s="18">
        <v>6910.4</v>
      </c>
      <c r="G4" s="18">
        <v>416.1</v>
      </c>
      <c r="H4" s="18"/>
      <c r="I4" s="81">
        <f t="shared" ref="I4:I16" si="1">F4+G4+H4</f>
        <v>7326.5</v>
      </c>
      <c r="J4" s="18">
        <v>72348.7</v>
      </c>
      <c r="K4" s="18">
        <v>5180</v>
      </c>
      <c r="L4" s="18"/>
      <c r="M4" s="81">
        <f t="shared" ref="M4:M20" si="2">J4+K4+L4</f>
        <v>77528.7</v>
      </c>
      <c r="N4" s="18">
        <v>367.1</v>
      </c>
      <c r="O4" s="18">
        <v>65</v>
      </c>
      <c r="P4" s="18"/>
      <c r="Q4" s="81">
        <f t="shared" ref="Q4:Q20" si="3">N4+O4+P4</f>
        <v>432.1</v>
      </c>
      <c r="R4" s="18">
        <v>54934.9</v>
      </c>
      <c r="S4" s="18">
        <v>4181.3</v>
      </c>
      <c r="T4" s="18"/>
      <c r="U4" s="81">
        <f t="shared" ref="U4:U20" si="4">R4+S4+T4</f>
        <v>59116.200000000004</v>
      </c>
      <c r="V4" s="51">
        <f t="shared" ref="V4:V20" si="5">F4+J4+N4+R4</f>
        <v>134561.1</v>
      </c>
      <c r="W4" s="51">
        <f t="shared" ref="W4:W20" si="6">G4+K4+O4+S4</f>
        <v>9842.4000000000015</v>
      </c>
      <c r="X4" s="51"/>
      <c r="Y4" s="81">
        <f t="shared" ref="Y4:Y20" si="7">I4+M4+Q4+U4</f>
        <v>144403.5</v>
      </c>
      <c r="Z4" s="51">
        <f t="shared" ref="Z4:Z20" si="8">B4-V4</f>
        <v>394451.9</v>
      </c>
      <c r="AA4" s="51">
        <f t="shared" ref="AA4:AA20" si="9">C4-W4</f>
        <v>45009.799999999996</v>
      </c>
      <c r="AB4" s="51"/>
      <c r="AC4" s="81">
        <f t="shared" ref="AC4:AC20" si="10">E4-Y4</f>
        <v>439461.69999999995</v>
      </c>
      <c r="AD4" s="36">
        <v>0.70743972230040342</v>
      </c>
    </row>
    <row r="5" spans="1:30" s="50" customFormat="1" x14ac:dyDescent="0.2">
      <c r="A5" s="52">
        <v>1996</v>
      </c>
      <c r="B5" s="18">
        <v>529400.6</v>
      </c>
      <c r="C5" s="18">
        <v>54676.800000000003</v>
      </c>
      <c r="D5" s="18">
        <v>40690.1</v>
      </c>
      <c r="E5" s="81">
        <f t="shared" si="0"/>
        <v>624767.5</v>
      </c>
      <c r="F5" s="18">
        <v>7077.8</v>
      </c>
      <c r="G5" s="18">
        <v>458.9</v>
      </c>
      <c r="H5" s="18">
        <v>2965.8</v>
      </c>
      <c r="I5" s="81">
        <f t="shared" si="1"/>
        <v>10502.5</v>
      </c>
      <c r="J5" s="18">
        <v>77979.8</v>
      </c>
      <c r="K5" s="18">
        <v>4914.6000000000004</v>
      </c>
      <c r="L5" s="18">
        <v>10523.5</v>
      </c>
      <c r="M5" s="81">
        <f t="shared" si="2"/>
        <v>93417.900000000009</v>
      </c>
      <c r="N5" s="18">
        <v>721.8</v>
      </c>
      <c r="O5" s="18">
        <v>40.4</v>
      </c>
      <c r="P5" s="18">
        <v>168.6</v>
      </c>
      <c r="Q5" s="81">
        <f t="shared" si="3"/>
        <v>930.8</v>
      </c>
      <c r="R5" s="18">
        <v>59273</v>
      </c>
      <c r="S5" s="18">
        <v>4326.8</v>
      </c>
      <c r="T5" s="18">
        <v>3262.1</v>
      </c>
      <c r="U5" s="81">
        <f t="shared" si="4"/>
        <v>66861.900000000009</v>
      </c>
      <c r="V5" s="51">
        <f t="shared" si="5"/>
        <v>145052.40000000002</v>
      </c>
      <c r="W5" s="51">
        <f t="shared" si="6"/>
        <v>9740.7000000000007</v>
      </c>
      <c r="X5" s="51">
        <f t="shared" ref="X5:X20" si="11">H5+L5+P5+T5</f>
        <v>16920</v>
      </c>
      <c r="Y5" s="81">
        <f t="shared" si="7"/>
        <v>171713.10000000003</v>
      </c>
      <c r="Z5" s="51">
        <f t="shared" si="8"/>
        <v>384348.19999999995</v>
      </c>
      <c r="AA5" s="51">
        <f t="shared" si="9"/>
        <v>44936.100000000006</v>
      </c>
      <c r="AB5" s="51">
        <f t="shared" ref="AB5:AB20" si="12">D5-X5</f>
        <v>23770.1</v>
      </c>
      <c r="AC5" s="81">
        <f t="shared" si="10"/>
        <v>453054.39999999997</v>
      </c>
      <c r="AD5" s="36">
        <v>0.72035838258748475</v>
      </c>
    </row>
    <row r="6" spans="1:30" s="50" customFormat="1" x14ac:dyDescent="0.2">
      <c r="A6" s="52">
        <v>1997</v>
      </c>
      <c r="B6" s="18">
        <v>596496.19999999995</v>
      </c>
      <c r="C6" s="18">
        <v>48024.1</v>
      </c>
      <c r="D6" s="18">
        <v>44375.7</v>
      </c>
      <c r="E6" s="81">
        <f t="shared" si="0"/>
        <v>688895.99999999988</v>
      </c>
      <c r="F6" s="18">
        <v>10401.299999999999</v>
      </c>
      <c r="G6" s="18">
        <v>489.6</v>
      </c>
      <c r="H6" s="18">
        <v>2929.3</v>
      </c>
      <c r="I6" s="81">
        <f t="shared" si="1"/>
        <v>13820.2</v>
      </c>
      <c r="J6" s="18">
        <v>83238.5</v>
      </c>
      <c r="K6" s="18">
        <v>4991</v>
      </c>
      <c r="L6" s="18">
        <v>10931.4</v>
      </c>
      <c r="M6" s="81">
        <f t="shared" si="2"/>
        <v>99160.9</v>
      </c>
      <c r="N6" s="18">
        <v>1728.2</v>
      </c>
      <c r="O6" s="18">
        <v>39.200000000000003</v>
      </c>
      <c r="P6" s="18">
        <v>8.1</v>
      </c>
      <c r="Q6" s="81">
        <f t="shared" si="3"/>
        <v>1775.5</v>
      </c>
      <c r="R6" s="18">
        <v>67625</v>
      </c>
      <c r="S6" s="18">
        <v>4192.5</v>
      </c>
      <c r="T6" s="18">
        <v>4366.6000000000004</v>
      </c>
      <c r="U6" s="81">
        <f t="shared" si="4"/>
        <v>76184.100000000006</v>
      </c>
      <c r="V6" s="51">
        <f t="shared" si="5"/>
        <v>162993</v>
      </c>
      <c r="W6" s="51">
        <f t="shared" si="6"/>
        <v>9712.2999999999993</v>
      </c>
      <c r="X6" s="51">
        <f t="shared" si="11"/>
        <v>18235.400000000001</v>
      </c>
      <c r="Y6" s="81">
        <f t="shared" si="7"/>
        <v>190940.7</v>
      </c>
      <c r="Z6" s="51">
        <f t="shared" si="8"/>
        <v>433503.19999999995</v>
      </c>
      <c r="AA6" s="51">
        <f t="shared" si="9"/>
        <v>38311.800000000003</v>
      </c>
      <c r="AB6" s="51">
        <f t="shared" si="12"/>
        <v>26140.299999999996</v>
      </c>
      <c r="AC6" s="81">
        <f t="shared" si="10"/>
        <v>497955.29999999987</v>
      </c>
      <c r="AD6" s="36">
        <v>0.73267661131438222</v>
      </c>
    </row>
    <row r="7" spans="1:30" s="50" customFormat="1" x14ac:dyDescent="0.2">
      <c r="A7" s="52">
        <v>1998</v>
      </c>
      <c r="B7" s="18">
        <v>595780.5</v>
      </c>
      <c r="C7" s="18">
        <v>41427.300000000003</v>
      </c>
      <c r="D7" s="18">
        <v>45769</v>
      </c>
      <c r="E7" s="81">
        <f t="shared" si="0"/>
        <v>682976.8</v>
      </c>
      <c r="F7" s="18">
        <v>10196.5</v>
      </c>
      <c r="G7" s="18">
        <v>466.4</v>
      </c>
      <c r="H7" s="18">
        <v>751.6</v>
      </c>
      <c r="I7" s="81">
        <f t="shared" si="1"/>
        <v>11414.5</v>
      </c>
      <c r="J7" s="18">
        <v>79885.5</v>
      </c>
      <c r="K7" s="18">
        <v>4511.2</v>
      </c>
      <c r="L7" s="18">
        <v>11371.3</v>
      </c>
      <c r="M7" s="81">
        <f t="shared" si="2"/>
        <v>95768</v>
      </c>
      <c r="N7" s="18">
        <v>1813.3</v>
      </c>
      <c r="O7" s="18">
        <v>30.1</v>
      </c>
      <c r="P7" s="18">
        <v>11.4</v>
      </c>
      <c r="Q7" s="81">
        <f t="shared" si="3"/>
        <v>1854.8</v>
      </c>
      <c r="R7" s="18">
        <v>69254.2</v>
      </c>
      <c r="S7" s="18">
        <v>4024.7</v>
      </c>
      <c r="T7" s="18">
        <v>5596.3</v>
      </c>
      <c r="U7" s="81">
        <f t="shared" si="4"/>
        <v>78875.199999999997</v>
      </c>
      <c r="V7" s="51">
        <f t="shared" si="5"/>
        <v>161149.5</v>
      </c>
      <c r="W7" s="51">
        <f t="shared" si="6"/>
        <v>9032.4</v>
      </c>
      <c r="X7" s="51">
        <f t="shared" si="11"/>
        <v>17730.599999999999</v>
      </c>
      <c r="Y7" s="81">
        <f t="shared" si="7"/>
        <v>187912.5</v>
      </c>
      <c r="Z7" s="51">
        <f t="shared" si="8"/>
        <v>434631</v>
      </c>
      <c r="AA7" s="51">
        <f t="shared" si="9"/>
        <v>32394.9</v>
      </c>
      <c r="AB7" s="51">
        <f t="shared" si="12"/>
        <v>28038.400000000001</v>
      </c>
      <c r="AC7" s="81">
        <f t="shared" si="10"/>
        <v>495064.30000000005</v>
      </c>
      <c r="AD7" s="36">
        <v>0.74063232948681867</v>
      </c>
    </row>
    <row r="8" spans="1:30" s="50" customFormat="1" x14ac:dyDescent="0.2">
      <c r="A8" s="52">
        <v>1999</v>
      </c>
      <c r="B8" s="18">
        <v>601315.19999999995</v>
      </c>
      <c r="C8" s="18">
        <v>43062.2</v>
      </c>
      <c r="D8" s="18">
        <v>50631.7</v>
      </c>
      <c r="E8" s="81">
        <f t="shared" si="0"/>
        <v>695009.09999999986</v>
      </c>
      <c r="F8" s="18">
        <v>10569.3</v>
      </c>
      <c r="G8" s="18">
        <v>497</v>
      </c>
      <c r="H8" s="18">
        <v>757.5</v>
      </c>
      <c r="I8" s="81">
        <f t="shared" si="1"/>
        <v>11823.8</v>
      </c>
      <c r="J8" s="18">
        <v>78514.8</v>
      </c>
      <c r="K8" s="18">
        <v>5972.7</v>
      </c>
      <c r="L8" s="18">
        <v>13432.6</v>
      </c>
      <c r="M8" s="81">
        <f t="shared" si="2"/>
        <v>97920.1</v>
      </c>
      <c r="N8" s="18">
        <v>3077</v>
      </c>
      <c r="O8" s="18">
        <v>26.3</v>
      </c>
      <c r="P8" s="18">
        <v>30.1</v>
      </c>
      <c r="Q8" s="81">
        <f t="shared" si="3"/>
        <v>3133.4</v>
      </c>
      <c r="R8" s="18">
        <v>71567.199999999997</v>
      </c>
      <c r="S8" s="18">
        <v>3645.3</v>
      </c>
      <c r="T8" s="18">
        <v>7786.8</v>
      </c>
      <c r="U8" s="81">
        <f t="shared" si="4"/>
        <v>82999.3</v>
      </c>
      <c r="V8" s="51">
        <f t="shared" si="5"/>
        <v>163728.29999999999</v>
      </c>
      <c r="W8" s="51">
        <f t="shared" si="6"/>
        <v>10141.299999999999</v>
      </c>
      <c r="X8" s="51">
        <f t="shared" si="11"/>
        <v>22007</v>
      </c>
      <c r="Y8" s="81">
        <f t="shared" si="7"/>
        <v>195876.6</v>
      </c>
      <c r="Z8" s="51">
        <f t="shared" si="8"/>
        <v>437586.89999999997</v>
      </c>
      <c r="AA8" s="51">
        <f t="shared" si="9"/>
        <v>32920.899999999994</v>
      </c>
      <c r="AB8" s="51">
        <f t="shared" si="12"/>
        <v>28624.699999999997</v>
      </c>
      <c r="AC8" s="81">
        <f t="shared" si="10"/>
        <v>499132.49999999988</v>
      </c>
      <c r="AD8" s="36">
        <v>0.75120555399193167</v>
      </c>
    </row>
    <row r="9" spans="1:30" s="50" customFormat="1" x14ac:dyDescent="0.2">
      <c r="A9" s="52">
        <v>2000</v>
      </c>
      <c r="B9" s="18">
        <v>646452.6</v>
      </c>
      <c r="C9" s="18">
        <v>67845</v>
      </c>
      <c r="D9" s="18">
        <v>68131.3</v>
      </c>
      <c r="E9" s="81">
        <f t="shared" si="0"/>
        <v>782428.9</v>
      </c>
      <c r="F9" s="18">
        <v>12451.8</v>
      </c>
      <c r="G9" s="18">
        <v>713</v>
      </c>
      <c r="H9" s="18">
        <v>1168.9000000000001</v>
      </c>
      <c r="I9" s="81">
        <f t="shared" si="1"/>
        <v>14333.699999999999</v>
      </c>
      <c r="J9" s="18">
        <v>93483.8</v>
      </c>
      <c r="K9" s="18">
        <v>7464.7</v>
      </c>
      <c r="L9" s="18">
        <v>18691.900000000001</v>
      </c>
      <c r="M9" s="81">
        <f t="shared" si="2"/>
        <v>119640.4</v>
      </c>
      <c r="N9" s="18">
        <v>2269.8000000000002</v>
      </c>
      <c r="O9" s="18">
        <v>35.6</v>
      </c>
      <c r="P9" s="18">
        <v>85.2</v>
      </c>
      <c r="Q9" s="81">
        <f t="shared" si="3"/>
        <v>2390.6</v>
      </c>
      <c r="R9" s="18">
        <v>87803.3</v>
      </c>
      <c r="S9" s="18">
        <v>4412.8</v>
      </c>
      <c r="T9" s="18">
        <v>11649.6</v>
      </c>
      <c r="U9" s="81">
        <f t="shared" si="4"/>
        <v>103865.70000000001</v>
      </c>
      <c r="V9" s="51">
        <f t="shared" si="5"/>
        <v>196008.7</v>
      </c>
      <c r="W9" s="51">
        <f t="shared" si="6"/>
        <v>12626.099999999999</v>
      </c>
      <c r="X9" s="51">
        <f t="shared" si="11"/>
        <v>31595.600000000006</v>
      </c>
      <c r="Y9" s="81">
        <f t="shared" si="7"/>
        <v>240230.40000000002</v>
      </c>
      <c r="Z9" s="51">
        <f t="shared" si="8"/>
        <v>450443.89999999997</v>
      </c>
      <c r="AA9" s="51">
        <f t="shared" si="9"/>
        <v>55218.9</v>
      </c>
      <c r="AB9" s="51">
        <f t="shared" si="12"/>
        <v>36535.699999999997</v>
      </c>
      <c r="AC9" s="81">
        <f t="shared" si="10"/>
        <v>542198.5</v>
      </c>
      <c r="AD9" s="36">
        <v>0.76828032648466082</v>
      </c>
    </row>
    <row r="10" spans="1:30" s="50" customFormat="1" x14ac:dyDescent="0.2">
      <c r="A10" s="52">
        <v>2001</v>
      </c>
      <c r="B10" s="18">
        <v>596971.69999999995</v>
      </c>
      <c r="C10" s="18">
        <v>68920.3</v>
      </c>
      <c r="D10" s="18">
        <v>65005</v>
      </c>
      <c r="E10" s="81">
        <f t="shared" si="0"/>
        <v>730897</v>
      </c>
      <c r="F10" s="18">
        <v>10431.1</v>
      </c>
      <c r="G10" s="18">
        <v>683.7</v>
      </c>
      <c r="H10" s="18">
        <v>1398.8</v>
      </c>
      <c r="I10" s="81">
        <f t="shared" si="1"/>
        <v>12513.6</v>
      </c>
      <c r="J10" s="18">
        <v>82893.399999999994</v>
      </c>
      <c r="K10" s="18">
        <v>7785</v>
      </c>
      <c r="L10" s="18">
        <v>16098.5</v>
      </c>
      <c r="M10" s="81">
        <f t="shared" si="2"/>
        <v>106776.9</v>
      </c>
      <c r="N10" s="18">
        <v>1278.3</v>
      </c>
      <c r="O10" s="18">
        <v>37.5</v>
      </c>
      <c r="P10" s="18">
        <v>88.7</v>
      </c>
      <c r="Q10" s="81">
        <f t="shared" si="3"/>
        <v>1404.5</v>
      </c>
      <c r="R10" s="18">
        <v>79467</v>
      </c>
      <c r="S10" s="18">
        <v>4193.6000000000004</v>
      </c>
      <c r="T10" s="18">
        <v>11334.7</v>
      </c>
      <c r="U10" s="81">
        <f t="shared" si="4"/>
        <v>94995.3</v>
      </c>
      <c r="V10" s="51">
        <f t="shared" si="5"/>
        <v>174069.8</v>
      </c>
      <c r="W10" s="51">
        <f t="shared" si="6"/>
        <v>12699.800000000001</v>
      </c>
      <c r="X10" s="51">
        <f t="shared" si="11"/>
        <v>28920.7</v>
      </c>
      <c r="Y10" s="81">
        <f t="shared" si="7"/>
        <v>215690.3</v>
      </c>
      <c r="Z10" s="51">
        <f t="shared" si="8"/>
        <v>422901.89999999997</v>
      </c>
      <c r="AA10" s="51">
        <f t="shared" si="9"/>
        <v>56220.5</v>
      </c>
      <c r="AB10" s="51">
        <f t="shared" si="12"/>
        <v>36084.300000000003</v>
      </c>
      <c r="AC10" s="81">
        <f t="shared" si="10"/>
        <v>515206.7</v>
      </c>
      <c r="AD10" s="36">
        <v>0.78587109484942308</v>
      </c>
    </row>
    <row r="11" spans="1:30" s="50" customFormat="1" x14ac:dyDescent="0.2">
      <c r="A11" s="52">
        <v>2002</v>
      </c>
      <c r="B11" s="18">
        <v>563093.30000000005</v>
      </c>
      <c r="C11" s="18">
        <v>66764.800000000003</v>
      </c>
      <c r="D11" s="18">
        <v>63658.7</v>
      </c>
      <c r="E11" s="81">
        <f t="shared" si="0"/>
        <v>693516.80000000005</v>
      </c>
      <c r="F11" s="18">
        <v>9962.2000000000007</v>
      </c>
      <c r="G11" s="18">
        <v>526.1</v>
      </c>
      <c r="H11" s="18">
        <v>1382.7</v>
      </c>
      <c r="I11" s="81">
        <f t="shared" si="1"/>
        <v>11871.000000000002</v>
      </c>
      <c r="J11" s="18">
        <v>69900.7</v>
      </c>
      <c r="K11" s="18">
        <v>7648</v>
      </c>
      <c r="L11" s="18">
        <v>14665.5</v>
      </c>
      <c r="M11" s="81">
        <f t="shared" si="2"/>
        <v>92214.2</v>
      </c>
      <c r="N11" s="18">
        <v>1020.7</v>
      </c>
      <c r="O11" s="18">
        <v>106.5</v>
      </c>
      <c r="P11" s="18">
        <v>69</v>
      </c>
      <c r="Q11" s="81">
        <f t="shared" si="3"/>
        <v>1196.2</v>
      </c>
      <c r="R11" s="18">
        <v>78766.8</v>
      </c>
      <c r="S11" s="18">
        <v>4849.3999999999996</v>
      </c>
      <c r="T11" s="18">
        <v>11780</v>
      </c>
      <c r="U11" s="81">
        <f t="shared" si="4"/>
        <v>95396.2</v>
      </c>
      <c r="V11" s="51">
        <f t="shared" si="5"/>
        <v>159650.4</v>
      </c>
      <c r="W11" s="51">
        <f t="shared" si="6"/>
        <v>13130</v>
      </c>
      <c r="X11" s="51">
        <f t="shared" si="11"/>
        <v>27897.200000000001</v>
      </c>
      <c r="Y11" s="81">
        <f t="shared" si="7"/>
        <v>200677.59999999998</v>
      </c>
      <c r="Z11" s="51">
        <f t="shared" si="8"/>
        <v>403442.9</v>
      </c>
      <c r="AA11" s="51">
        <f t="shared" si="9"/>
        <v>53634.8</v>
      </c>
      <c r="AB11" s="51">
        <f t="shared" si="12"/>
        <v>35761.5</v>
      </c>
      <c r="AC11" s="81">
        <f t="shared" si="10"/>
        <v>492839.20000000007</v>
      </c>
      <c r="AD11" s="36">
        <v>0.7979547799981237</v>
      </c>
    </row>
    <row r="12" spans="1:30" s="50" customFormat="1" x14ac:dyDescent="0.2">
      <c r="A12" s="52">
        <v>2003</v>
      </c>
      <c r="B12" s="18">
        <v>577762.69999999995</v>
      </c>
      <c r="C12" s="18">
        <v>73924.399999999994</v>
      </c>
      <c r="D12" s="18">
        <v>72319.199999999997</v>
      </c>
      <c r="E12" s="81">
        <f t="shared" si="0"/>
        <v>724006.29999999993</v>
      </c>
      <c r="F12" s="18">
        <v>11097.7</v>
      </c>
      <c r="G12" s="18">
        <v>579.4</v>
      </c>
      <c r="H12" s="18">
        <v>1646.3</v>
      </c>
      <c r="I12" s="81">
        <f t="shared" si="1"/>
        <v>13323.4</v>
      </c>
      <c r="J12" s="18">
        <v>69154</v>
      </c>
      <c r="K12" s="18">
        <v>8916.7000000000007</v>
      </c>
      <c r="L12" s="18">
        <v>15924.2</v>
      </c>
      <c r="M12" s="81">
        <f t="shared" si="2"/>
        <v>93994.9</v>
      </c>
      <c r="N12" s="18">
        <v>2138.4</v>
      </c>
      <c r="O12" s="18">
        <v>78.599999999999994</v>
      </c>
      <c r="P12" s="18">
        <v>108.7</v>
      </c>
      <c r="Q12" s="81">
        <f t="shared" si="3"/>
        <v>2325.6999999999998</v>
      </c>
      <c r="R12" s="18">
        <v>78546.100000000006</v>
      </c>
      <c r="S12" s="18">
        <v>4923.3999999999996</v>
      </c>
      <c r="T12" s="18">
        <v>15376.6</v>
      </c>
      <c r="U12" s="81">
        <f t="shared" si="4"/>
        <v>98846.1</v>
      </c>
      <c r="V12" s="51">
        <f t="shared" si="5"/>
        <v>160936.20000000001</v>
      </c>
      <c r="W12" s="51">
        <f t="shared" si="6"/>
        <v>14498.1</v>
      </c>
      <c r="X12" s="51">
        <f t="shared" si="11"/>
        <v>33055.800000000003</v>
      </c>
      <c r="Y12" s="81">
        <f t="shared" si="7"/>
        <v>208490.09999999998</v>
      </c>
      <c r="Z12" s="51">
        <f t="shared" si="8"/>
        <v>416826.49999999994</v>
      </c>
      <c r="AA12" s="51">
        <f t="shared" si="9"/>
        <v>59426.299999999996</v>
      </c>
      <c r="AB12" s="51">
        <f t="shared" si="12"/>
        <v>39263.399999999994</v>
      </c>
      <c r="AC12" s="81">
        <f t="shared" si="10"/>
        <v>515516.19999999995</v>
      </c>
      <c r="AD12" s="36">
        <v>0.81390374331550808</v>
      </c>
    </row>
    <row r="13" spans="1:30" s="50" customFormat="1" x14ac:dyDescent="0.2">
      <c r="A13" s="52">
        <v>2004</v>
      </c>
      <c r="B13" s="18">
        <v>645132.5</v>
      </c>
      <c r="C13" s="18">
        <v>84320.2</v>
      </c>
      <c r="D13" s="18">
        <v>89573.5</v>
      </c>
      <c r="E13" s="81">
        <f t="shared" si="0"/>
        <v>819026.2</v>
      </c>
      <c r="F13" s="18">
        <v>10567.4</v>
      </c>
      <c r="G13" s="18">
        <v>648.9</v>
      </c>
      <c r="H13" s="18">
        <v>2206.6</v>
      </c>
      <c r="I13" s="81">
        <f t="shared" si="1"/>
        <v>13422.9</v>
      </c>
      <c r="J13" s="18">
        <v>81086.399999999994</v>
      </c>
      <c r="K13" s="18">
        <v>9901.6</v>
      </c>
      <c r="L13" s="18">
        <v>18979.8</v>
      </c>
      <c r="M13" s="81">
        <f t="shared" si="2"/>
        <v>109967.8</v>
      </c>
      <c r="N13" s="18">
        <v>1745.2</v>
      </c>
      <c r="O13" s="18">
        <v>95.2</v>
      </c>
      <c r="P13" s="18">
        <v>205.5</v>
      </c>
      <c r="Q13" s="81">
        <f t="shared" si="3"/>
        <v>2045.9</v>
      </c>
      <c r="R13" s="18">
        <v>93091.1</v>
      </c>
      <c r="S13" s="18">
        <v>5408.6</v>
      </c>
      <c r="T13" s="18">
        <v>18745.3</v>
      </c>
      <c r="U13" s="81">
        <f t="shared" si="4"/>
        <v>117245.00000000001</v>
      </c>
      <c r="V13" s="51">
        <f t="shared" si="5"/>
        <v>186490.09999999998</v>
      </c>
      <c r="W13" s="51">
        <f t="shared" si="6"/>
        <v>16054.300000000001</v>
      </c>
      <c r="X13" s="51">
        <f t="shared" si="11"/>
        <v>40137.199999999997</v>
      </c>
      <c r="Y13" s="81">
        <f t="shared" si="7"/>
        <v>242681.60000000001</v>
      </c>
      <c r="Z13" s="51">
        <f t="shared" si="8"/>
        <v>458642.4</v>
      </c>
      <c r="AA13" s="51">
        <f t="shared" si="9"/>
        <v>68265.899999999994</v>
      </c>
      <c r="AB13" s="51">
        <f t="shared" si="12"/>
        <v>49436.3</v>
      </c>
      <c r="AC13" s="81">
        <f t="shared" si="10"/>
        <v>576344.6</v>
      </c>
      <c r="AD13" s="36">
        <v>0.83621352847359043</v>
      </c>
    </row>
    <row r="14" spans="1:30" s="50" customFormat="1" x14ac:dyDescent="0.2">
      <c r="A14" s="52">
        <v>2005</v>
      </c>
      <c r="B14" s="18">
        <v>711401.3</v>
      </c>
      <c r="C14" s="18">
        <v>92499.5</v>
      </c>
      <c r="D14" s="18">
        <v>100387.9</v>
      </c>
      <c r="E14" s="81">
        <f t="shared" si="0"/>
        <v>904288.70000000007</v>
      </c>
      <c r="F14" s="18">
        <v>10794.5</v>
      </c>
      <c r="G14" s="18">
        <v>1075</v>
      </c>
      <c r="H14" s="18">
        <v>3080</v>
      </c>
      <c r="I14" s="81">
        <f t="shared" si="1"/>
        <v>14949.5</v>
      </c>
      <c r="J14" s="18">
        <v>85108.3</v>
      </c>
      <c r="K14" s="18">
        <v>11317.2</v>
      </c>
      <c r="L14" s="18">
        <v>20393.099999999999</v>
      </c>
      <c r="M14" s="81">
        <f t="shared" si="2"/>
        <v>116818.6</v>
      </c>
      <c r="N14" s="18">
        <v>2318.6</v>
      </c>
      <c r="O14" s="18">
        <v>90.8</v>
      </c>
      <c r="P14" s="18">
        <v>130.80000000000001</v>
      </c>
      <c r="Q14" s="81">
        <f t="shared" si="3"/>
        <v>2540.2000000000003</v>
      </c>
      <c r="R14" s="18">
        <v>104175.2</v>
      </c>
      <c r="S14" s="18">
        <v>5930.7</v>
      </c>
      <c r="T14" s="18">
        <v>18655.2</v>
      </c>
      <c r="U14" s="81">
        <f t="shared" si="4"/>
        <v>128761.09999999999</v>
      </c>
      <c r="V14" s="51">
        <f t="shared" si="5"/>
        <v>202396.6</v>
      </c>
      <c r="W14" s="51">
        <f t="shared" si="6"/>
        <v>18413.7</v>
      </c>
      <c r="X14" s="51">
        <f t="shared" si="11"/>
        <v>42259.1</v>
      </c>
      <c r="Y14" s="81">
        <f t="shared" si="7"/>
        <v>263069.40000000002</v>
      </c>
      <c r="Z14" s="51">
        <f t="shared" si="8"/>
        <v>509004.70000000007</v>
      </c>
      <c r="AA14" s="51">
        <f t="shared" si="9"/>
        <v>74085.8</v>
      </c>
      <c r="AB14" s="51">
        <f t="shared" si="12"/>
        <v>58128.799999999996</v>
      </c>
      <c r="AC14" s="81">
        <f t="shared" si="10"/>
        <v>641219.30000000005</v>
      </c>
      <c r="AD14" s="36">
        <v>0.86303593207617968</v>
      </c>
    </row>
    <row r="15" spans="1:30" s="50" customFormat="1" x14ac:dyDescent="0.2">
      <c r="A15" s="52">
        <v>2006</v>
      </c>
      <c r="B15" s="18">
        <v>821707.6</v>
      </c>
      <c r="C15" s="18">
        <v>107955.3</v>
      </c>
      <c r="D15" s="18">
        <v>107657</v>
      </c>
      <c r="E15" s="81">
        <f t="shared" si="0"/>
        <v>1037319.9</v>
      </c>
      <c r="F15" s="18">
        <v>12960</v>
      </c>
      <c r="G15" s="18">
        <v>1621.9</v>
      </c>
      <c r="H15" s="18">
        <v>3705.5</v>
      </c>
      <c r="I15" s="81">
        <f t="shared" si="1"/>
        <v>18287.400000000001</v>
      </c>
      <c r="J15" s="18">
        <v>93347.5</v>
      </c>
      <c r="K15" s="18">
        <v>12108.9</v>
      </c>
      <c r="L15" s="18">
        <v>22289.7</v>
      </c>
      <c r="M15" s="81">
        <f t="shared" si="2"/>
        <v>127746.09999999999</v>
      </c>
      <c r="N15" s="18">
        <v>2605.3000000000002</v>
      </c>
      <c r="O15" s="18">
        <v>117.1</v>
      </c>
      <c r="P15" s="18">
        <v>169.2</v>
      </c>
      <c r="Q15" s="81">
        <f t="shared" si="3"/>
        <v>2891.6</v>
      </c>
      <c r="R15" s="18">
        <v>123093.9</v>
      </c>
      <c r="S15" s="18">
        <v>6876.5</v>
      </c>
      <c r="T15" s="18">
        <v>20917.599999999999</v>
      </c>
      <c r="U15" s="81">
        <f t="shared" si="4"/>
        <v>150888</v>
      </c>
      <c r="V15" s="51">
        <f t="shared" si="5"/>
        <v>232006.7</v>
      </c>
      <c r="W15" s="51">
        <f t="shared" si="6"/>
        <v>20724.400000000001</v>
      </c>
      <c r="X15" s="51">
        <f t="shared" si="11"/>
        <v>47082</v>
      </c>
      <c r="Y15" s="81">
        <f t="shared" si="7"/>
        <v>299813.09999999998</v>
      </c>
      <c r="Z15" s="51">
        <f t="shared" si="8"/>
        <v>589700.89999999991</v>
      </c>
      <c r="AA15" s="51">
        <f t="shared" si="9"/>
        <v>87230.9</v>
      </c>
      <c r="AB15" s="51">
        <f t="shared" si="12"/>
        <v>60575</v>
      </c>
      <c r="AC15" s="81">
        <f t="shared" si="10"/>
        <v>737506.8</v>
      </c>
      <c r="AD15" s="36">
        <v>0.88955811989867717</v>
      </c>
    </row>
    <row r="16" spans="1:30" s="50" customFormat="1" x14ac:dyDescent="0.2">
      <c r="A16" s="52">
        <v>2007</v>
      </c>
      <c r="B16" s="18">
        <v>911299</v>
      </c>
      <c r="C16" s="18">
        <v>135665</v>
      </c>
      <c r="D16" s="18">
        <v>116350.7</v>
      </c>
      <c r="E16" s="81">
        <f t="shared" si="0"/>
        <v>1163314.7</v>
      </c>
      <c r="F16" s="18">
        <v>13960.4</v>
      </c>
      <c r="G16" s="18">
        <v>1886.4</v>
      </c>
      <c r="H16" s="18">
        <v>3338.9</v>
      </c>
      <c r="I16" s="81">
        <f t="shared" si="1"/>
        <v>19185.7</v>
      </c>
      <c r="J16" s="18">
        <v>97034.5</v>
      </c>
      <c r="K16" s="18">
        <v>14029</v>
      </c>
      <c r="L16" s="18">
        <v>23088.3</v>
      </c>
      <c r="M16" s="81">
        <f t="shared" si="2"/>
        <v>134151.79999999999</v>
      </c>
      <c r="N16" s="18">
        <v>2218.1</v>
      </c>
      <c r="O16" s="18">
        <v>149</v>
      </c>
      <c r="P16" s="18">
        <v>216.1</v>
      </c>
      <c r="Q16" s="81">
        <f t="shared" si="3"/>
        <v>2583.1999999999998</v>
      </c>
      <c r="R16" s="18">
        <v>138389.20000000001</v>
      </c>
      <c r="S16" s="18">
        <v>9724.4</v>
      </c>
      <c r="T16" s="18">
        <v>20050.8</v>
      </c>
      <c r="U16" s="81">
        <f t="shared" si="4"/>
        <v>168164.4</v>
      </c>
      <c r="V16" s="51">
        <f t="shared" si="5"/>
        <v>251602.2</v>
      </c>
      <c r="W16" s="51">
        <f t="shared" si="6"/>
        <v>25788.799999999999</v>
      </c>
      <c r="X16" s="51">
        <f t="shared" si="11"/>
        <v>46694.1</v>
      </c>
      <c r="Y16" s="81">
        <f t="shared" si="7"/>
        <v>324085.09999999998</v>
      </c>
      <c r="Z16" s="51">
        <f t="shared" si="8"/>
        <v>659696.80000000005</v>
      </c>
      <c r="AA16" s="51">
        <f t="shared" si="9"/>
        <v>109876.2</v>
      </c>
      <c r="AB16" s="51">
        <f t="shared" si="12"/>
        <v>69656.600000000006</v>
      </c>
      <c r="AC16" s="81">
        <f t="shared" si="10"/>
        <v>839229.6</v>
      </c>
      <c r="AD16" s="36">
        <v>0.91317196735153383</v>
      </c>
    </row>
    <row r="17" spans="1:30" x14ac:dyDescent="0.2">
      <c r="A17" s="52">
        <v>2008</v>
      </c>
      <c r="B17" s="51">
        <v>999731.4</v>
      </c>
      <c r="C17" s="51">
        <v>170451.8</v>
      </c>
      <c r="D17" s="51">
        <v>130314.3</v>
      </c>
      <c r="E17" s="81">
        <f>B17+C17+D17</f>
        <v>1300497.5</v>
      </c>
      <c r="F17" s="51">
        <v>13883.9</v>
      </c>
      <c r="G17" s="51">
        <v>2449.1</v>
      </c>
      <c r="H17" s="18">
        <v>3904.4</v>
      </c>
      <c r="I17" s="81">
        <f>F17+G17+H17</f>
        <v>20237.400000000001</v>
      </c>
      <c r="J17" s="51">
        <v>102433.5</v>
      </c>
      <c r="K17" s="51">
        <v>16389.5</v>
      </c>
      <c r="L17" s="51">
        <v>25990.3</v>
      </c>
      <c r="M17" s="81">
        <f t="shared" si="2"/>
        <v>144813.29999999999</v>
      </c>
      <c r="N17" s="51">
        <v>2318.1999999999998</v>
      </c>
      <c r="O17" s="51">
        <v>218.9</v>
      </c>
      <c r="P17" s="18">
        <v>242.4</v>
      </c>
      <c r="Q17" s="81">
        <f t="shared" si="3"/>
        <v>2779.5</v>
      </c>
      <c r="R17" s="51">
        <v>156552.5</v>
      </c>
      <c r="S17" s="51">
        <v>12369.5</v>
      </c>
      <c r="T17" s="51">
        <v>23221.7</v>
      </c>
      <c r="U17" s="81">
        <f t="shared" si="4"/>
        <v>192143.7</v>
      </c>
      <c r="V17" s="51">
        <f t="shared" si="5"/>
        <v>275188.09999999998</v>
      </c>
      <c r="W17" s="51">
        <f t="shared" si="6"/>
        <v>31427</v>
      </c>
      <c r="X17" s="51">
        <f t="shared" si="11"/>
        <v>53358.8</v>
      </c>
      <c r="Y17" s="81">
        <f t="shared" si="7"/>
        <v>359973.9</v>
      </c>
      <c r="Z17" s="51">
        <f t="shared" si="8"/>
        <v>724543.3</v>
      </c>
      <c r="AA17" s="51">
        <f t="shared" si="9"/>
        <v>139024.79999999999</v>
      </c>
      <c r="AB17" s="51">
        <f t="shared" si="12"/>
        <v>76955.5</v>
      </c>
      <c r="AC17" s="81">
        <f t="shared" si="10"/>
        <v>940523.6</v>
      </c>
      <c r="AD17" s="36">
        <v>0.93100666103762075</v>
      </c>
    </row>
    <row r="18" spans="1:30" x14ac:dyDescent="0.2">
      <c r="A18" s="52">
        <v>2009</v>
      </c>
      <c r="B18" s="51">
        <v>802521.59999999998</v>
      </c>
      <c r="C18" s="51">
        <v>115521.9</v>
      </c>
      <c r="D18" s="51">
        <v>120187</v>
      </c>
      <c r="E18" s="81">
        <f t="shared" ref="E18:E22" si="13">B18+C18+D18</f>
        <v>1038230.5</v>
      </c>
      <c r="F18" s="51">
        <v>9772.4</v>
      </c>
      <c r="G18" s="51">
        <v>1382</v>
      </c>
      <c r="H18" s="51">
        <v>2869.2</v>
      </c>
      <c r="I18" s="81">
        <f t="shared" ref="I18:I22" si="14">F18+G18+H18</f>
        <v>14023.599999999999</v>
      </c>
      <c r="J18" s="51">
        <v>82224</v>
      </c>
      <c r="K18" s="51">
        <v>14277.3</v>
      </c>
      <c r="L18" s="51">
        <v>23640.9</v>
      </c>
      <c r="M18" s="81">
        <f t="shared" si="2"/>
        <v>120142.20000000001</v>
      </c>
      <c r="N18" s="51">
        <v>869.1</v>
      </c>
      <c r="O18" s="51">
        <v>161.5</v>
      </c>
      <c r="P18" s="51">
        <v>238.8</v>
      </c>
      <c r="Q18" s="81">
        <f t="shared" si="3"/>
        <v>1269.3999999999999</v>
      </c>
      <c r="R18" s="51">
        <v>129020.1</v>
      </c>
      <c r="S18" s="51">
        <v>9259.2000000000007</v>
      </c>
      <c r="T18" s="51">
        <v>24767</v>
      </c>
      <c r="U18" s="81">
        <f t="shared" si="4"/>
        <v>163046.30000000002</v>
      </c>
      <c r="V18" s="51">
        <f t="shared" si="5"/>
        <v>221885.6</v>
      </c>
      <c r="W18" s="51">
        <f t="shared" si="6"/>
        <v>25080</v>
      </c>
      <c r="X18" s="51">
        <f t="shared" si="11"/>
        <v>51515.9</v>
      </c>
      <c r="Y18" s="81">
        <f t="shared" si="7"/>
        <v>298481.5</v>
      </c>
      <c r="Z18" s="51">
        <f t="shared" si="8"/>
        <v>580636</v>
      </c>
      <c r="AA18" s="51">
        <f t="shared" si="9"/>
        <v>90441.9</v>
      </c>
      <c r="AB18" s="51">
        <f t="shared" si="12"/>
        <v>68671.100000000006</v>
      </c>
      <c r="AC18" s="81">
        <f t="shared" si="10"/>
        <v>739749</v>
      </c>
      <c r="AD18" s="36">
        <v>0.93817431278731589</v>
      </c>
    </row>
    <row r="19" spans="1:30" x14ac:dyDescent="0.2">
      <c r="A19" s="52">
        <v>2010</v>
      </c>
      <c r="B19" s="51">
        <v>951998.5</v>
      </c>
      <c r="C19" s="51">
        <v>142293.29999999999</v>
      </c>
      <c r="D19" s="51">
        <v>155373.1</v>
      </c>
      <c r="E19" s="81">
        <f t="shared" si="13"/>
        <v>1249664.9000000001</v>
      </c>
      <c r="F19" s="51">
        <v>10753.4</v>
      </c>
      <c r="G19" s="51">
        <v>1618.8</v>
      </c>
      <c r="H19" s="51">
        <v>3279.9</v>
      </c>
      <c r="I19" s="81">
        <f t="shared" si="14"/>
        <v>15652.099999999999</v>
      </c>
      <c r="J19" s="51">
        <v>95102.7</v>
      </c>
      <c r="K19" s="51">
        <v>17438.2</v>
      </c>
      <c r="L19" s="51">
        <v>30727.9</v>
      </c>
      <c r="M19" s="81">
        <f t="shared" si="2"/>
        <v>143268.79999999999</v>
      </c>
      <c r="N19" s="51">
        <v>1089.2</v>
      </c>
      <c r="O19" s="51">
        <v>120.1</v>
      </c>
      <c r="P19" s="51">
        <v>352.5</v>
      </c>
      <c r="Q19" s="81">
        <f t="shared" si="3"/>
        <v>1561.8</v>
      </c>
      <c r="R19" s="51">
        <v>159838.29999999999</v>
      </c>
      <c r="S19" s="51">
        <v>13617.1</v>
      </c>
      <c r="T19" s="51">
        <v>33188</v>
      </c>
      <c r="U19" s="81">
        <f t="shared" si="4"/>
        <v>206643.4</v>
      </c>
      <c r="V19" s="51">
        <f t="shared" si="5"/>
        <v>266783.59999999998</v>
      </c>
      <c r="W19" s="51">
        <f t="shared" si="6"/>
        <v>32794.199999999997</v>
      </c>
      <c r="X19" s="51">
        <f t="shared" si="11"/>
        <v>67548.3</v>
      </c>
      <c r="Y19" s="81">
        <f t="shared" si="7"/>
        <v>367126.1</v>
      </c>
      <c r="Z19" s="51">
        <f t="shared" si="8"/>
        <v>685214.9</v>
      </c>
      <c r="AA19" s="51">
        <f t="shared" si="9"/>
        <v>109499.09999999999</v>
      </c>
      <c r="AB19" s="51">
        <f t="shared" si="12"/>
        <v>87824.8</v>
      </c>
      <c r="AC19" s="81">
        <f t="shared" si="10"/>
        <v>882538.80000000016</v>
      </c>
      <c r="AD19" s="36">
        <v>0.94953560371517021</v>
      </c>
    </row>
    <row r="20" spans="1:30" x14ac:dyDescent="0.2">
      <c r="A20" s="52">
        <v>2011</v>
      </c>
      <c r="B20" s="51">
        <v>1094668.6000000001</v>
      </c>
      <c r="C20" s="51">
        <v>177467.8</v>
      </c>
      <c r="D20" s="51">
        <v>181376</v>
      </c>
      <c r="E20" s="81">
        <f t="shared" si="13"/>
        <v>1453512.4000000001</v>
      </c>
      <c r="F20" s="51">
        <v>11125.2</v>
      </c>
      <c r="G20" s="51">
        <v>2706.6</v>
      </c>
      <c r="H20" s="51">
        <v>3668.9</v>
      </c>
      <c r="I20" s="81">
        <f t="shared" si="14"/>
        <v>17500.7</v>
      </c>
      <c r="J20" s="51">
        <v>102107.3</v>
      </c>
      <c r="K20" s="51">
        <v>20206.900000000001</v>
      </c>
      <c r="L20" s="51">
        <v>37040.199999999997</v>
      </c>
      <c r="M20" s="81">
        <f t="shared" si="2"/>
        <v>159354.40000000002</v>
      </c>
      <c r="N20" s="51">
        <v>1614.2</v>
      </c>
      <c r="O20" s="51">
        <v>98.5</v>
      </c>
      <c r="P20" s="51">
        <v>376.8</v>
      </c>
      <c r="Q20" s="81">
        <f t="shared" si="3"/>
        <v>2089.5</v>
      </c>
      <c r="R20" s="51">
        <v>195213.7</v>
      </c>
      <c r="S20" s="51">
        <v>18135.5</v>
      </c>
      <c r="T20" s="51">
        <v>36510.800000000003</v>
      </c>
      <c r="U20" s="81">
        <f t="shared" si="4"/>
        <v>249860</v>
      </c>
      <c r="V20" s="51">
        <f t="shared" si="5"/>
        <v>310060.40000000002</v>
      </c>
      <c r="W20" s="51">
        <f t="shared" si="6"/>
        <v>41147.5</v>
      </c>
      <c r="X20" s="51">
        <f t="shared" si="11"/>
        <v>77596.700000000012</v>
      </c>
      <c r="Y20" s="81">
        <f t="shared" si="7"/>
        <v>428804.60000000003</v>
      </c>
      <c r="Z20" s="51">
        <f t="shared" si="8"/>
        <v>784608.20000000007</v>
      </c>
      <c r="AA20" s="51">
        <f t="shared" si="9"/>
        <v>136320.29999999999</v>
      </c>
      <c r="AB20" s="51">
        <f t="shared" si="12"/>
        <v>103779.29999999999</v>
      </c>
      <c r="AC20" s="81">
        <f t="shared" si="10"/>
        <v>1024707.8</v>
      </c>
      <c r="AD20" s="36">
        <v>0.9681865090533821</v>
      </c>
    </row>
    <row r="21" spans="1:30" x14ac:dyDescent="0.2">
      <c r="A21" s="52">
        <v>2012</v>
      </c>
      <c r="B21" s="51">
        <v>1162991.2</v>
      </c>
      <c r="C21" s="51">
        <v>162596.6</v>
      </c>
      <c r="D21" s="51">
        <v>193244.1</v>
      </c>
      <c r="E21" s="81">
        <f t="shared" si="13"/>
        <v>1518831.9000000001</v>
      </c>
      <c r="F21" s="51">
        <v>11525.9</v>
      </c>
      <c r="G21" s="51">
        <v>2992.6</v>
      </c>
      <c r="H21" s="51">
        <v>3838.1</v>
      </c>
      <c r="I21" s="81">
        <f t="shared" si="14"/>
        <v>18356.599999999999</v>
      </c>
      <c r="J21" s="51">
        <v>104433.1</v>
      </c>
      <c r="K21" s="51">
        <v>20182.599999999999</v>
      </c>
      <c r="L21" s="51">
        <v>37083.9</v>
      </c>
      <c r="M21" s="81">
        <f>J21+K21+L21</f>
        <v>161699.6</v>
      </c>
      <c r="N21" s="51">
        <v>2449.3000000000002</v>
      </c>
      <c r="O21" s="51">
        <v>122.3</v>
      </c>
      <c r="P21" s="51">
        <v>408.4</v>
      </c>
      <c r="Q21" s="81">
        <f>N21+O21+P21</f>
        <v>2980.0000000000005</v>
      </c>
      <c r="R21" s="51">
        <v>210597.4</v>
      </c>
      <c r="S21" s="51">
        <v>13673.2</v>
      </c>
      <c r="T21" s="51">
        <v>41081.4</v>
      </c>
      <c r="U21" s="81">
        <f>R21+S21+T21</f>
        <v>265352</v>
      </c>
      <c r="V21" s="51">
        <f t="shared" ref="V21:V22" si="15">F21+J21+N21+R21</f>
        <v>329005.7</v>
      </c>
      <c r="W21" s="51">
        <f>G21+K21+O21+S21</f>
        <v>36970.699999999997</v>
      </c>
      <c r="X21" s="51">
        <f>H21+L21+P21+T21</f>
        <v>82411.8</v>
      </c>
      <c r="Y21" s="81">
        <f t="shared" ref="Y21:Y22" si="16">I21+M21+Q21+U21</f>
        <v>448388.2</v>
      </c>
      <c r="Z21" s="51">
        <f t="shared" ref="Z21:Z22" si="17">B21-V21</f>
        <v>833985.5</v>
      </c>
      <c r="AA21" s="51">
        <f>C21-W21</f>
        <v>125625.90000000001</v>
      </c>
      <c r="AB21" s="51">
        <f>D21-X21</f>
        <v>110832.3</v>
      </c>
      <c r="AC21" s="81">
        <f t="shared" ref="AC21:AC22" si="18">E21-Y21</f>
        <v>1070443.7000000002</v>
      </c>
      <c r="AD21" s="36">
        <v>0.98510179191293734</v>
      </c>
    </row>
    <row r="22" spans="1:30" x14ac:dyDescent="0.2">
      <c r="A22" s="52">
        <v>2013</v>
      </c>
      <c r="B22" s="51">
        <v>1182567.2</v>
      </c>
      <c r="C22" s="51">
        <v>161451.1</v>
      </c>
      <c r="D22" s="51">
        <v>206812.79999999999</v>
      </c>
      <c r="E22" s="81">
        <f t="shared" si="13"/>
        <v>1550831.1</v>
      </c>
      <c r="F22" s="51">
        <v>11715.4</v>
      </c>
      <c r="G22" s="51">
        <v>3519.9</v>
      </c>
      <c r="H22" s="51">
        <v>4160.8999999999996</v>
      </c>
      <c r="I22" s="81">
        <f t="shared" si="14"/>
        <v>19396.199999999997</v>
      </c>
      <c r="J22" s="51">
        <v>109235.8</v>
      </c>
      <c r="K22" s="51">
        <v>21618.2</v>
      </c>
      <c r="L22" s="51">
        <v>37274.400000000001</v>
      </c>
      <c r="M22" s="81">
        <f>J22+K22+L22</f>
        <v>168128.4</v>
      </c>
      <c r="N22" s="51">
        <v>2159.3000000000002</v>
      </c>
      <c r="O22" s="51">
        <v>136</v>
      </c>
      <c r="P22" s="51">
        <v>424.3</v>
      </c>
      <c r="Q22" s="81">
        <f>N22+O22+P22</f>
        <v>2719.6000000000004</v>
      </c>
      <c r="R22" s="51">
        <v>216710.9</v>
      </c>
      <c r="S22" s="51">
        <v>18006</v>
      </c>
      <c r="T22" s="51">
        <v>44978</v>
      </c>
      <c r="U22" s="81">
        <f>R22+S22+T22</f>
        <v>279694.90000000002</v>
      </c>
      <c r="V22" s="51">
        <f t="shared" si="15"/>
        <v>339821.4</v>
      </c>
      <c r="W22" s="51">
        <f>G22+K22+O22+S22</f>
        <v>43280.100000000006</v>
      </c>
      <c r="X22" s="51">
        <f>H22+L22+P22+T22</f>
        <v>86837.6</v>
      </c>
      <c r="Y22" s="81">
        <f t="shared" si="16"/>
        <v>469939.1</v>
      </c>
      <c r="Z22" s="51">
        <f t="shared" si="17"/>
        <v>842745.79999999993</v>
      </c>
      <c r="AA22" s="51">
        <f>C22-W22</f>
        <v>118171</v>
      </c>
      <c r="AB22" s="51">
        <f>D22-X22</f>
        <v>119975.19999999998</v>
      </c>
      <c r="AC22" s="81">
        <f t="shared" si="18"/>
        <v>1080892</v>
      </c>
      <c r="AD22" s="36">
        <v>1</v>
      </c>
    </row>
    <row r="23" spans="1:30" x14ac:dyDescent="0.2">
      <c r="B23" s="54"/>
      <c r="C23" s="54"/>
      <c r="D23" s="54"/>
      <c r="E23" s="76"/>
      <c r="F23" s="54"/>
      <c r="G23" s="54"/>
      <c r="H23" s="54"/>
      <c r="I23" s="76"/>
      <c r="J23" s="54"/>
      <c r="K23" s="54"/>
      <c r="L23" s="54"/>
      <c r="M23" s="76"/>
      <c r="N23" s="54"/>
      <c r="O23" s="54"/>
      <c r="P23" s="54"/>
      <c r="Q23" s="76"/>
      <c r="R23" s="54"/>
      <c r="S23" s="54"/>
      <c r="T23" s="54"/>
      <c r="U23" s="76"/>
      <c r="V23" s="54"/>
      <c r="W23" s="54"/>
      <c r="X23" s="54"/>
      <c r="Y23" s="76"/>
      <c r="Z23" s="54"/>
      <c r="AA23" s="54"/>
      <c r="AB23" s="54"/>
    </row>
    <row r="24" spans="1:30" x14ac:dyDescent="0.2">
      <c r="A24" s="15" t="s">
        <v>706</v>
      </c>
      <c r="E24" s="76"/>
      <c r="I24" s="76"/>
      <c r="M24" s="76"/>
      <c r="Q24" s="76"/>
      <c r="U24" s="76"/>
      <c r="Y24" s="76"/>
    </row>
    <row r="25" spans="1:30" x14ac:dyDescent="0.2">
      <c r="A25" s="52">
        <v>1995</v>
      </c>
      <c r="E25" s="76"/>
      <c r="F25" s="55">
        <f t="shared" ref="F25:F41" si="19">F4/$B4*100</f>
        <v>1.3062816981813301</v>
      </c>
      <c r="G25" s="55">
        <f t="shared" ref="G25" si="20">G4/$C4*100</f>
        <v>0.75858397657705623</v>
      </c>
      <c r="H25" s="55"/>
      <c r="I25" s="82">
        <f t="shared" ref="I25:I41" si="21">I4/$E4*100</f>
        <v>1.2548273128797538</v>
      </c>
      <c r="J25" s="55">
        <f t="shared" ref="J25:J41" si="22">J4/$B4*100</f>
        <v>13.676166748265164</v>
      </c>
      <c r="K25" s="55">
        <f t="shared" ref="K25" si="23">K4/$C4*100</f>
        <v>9.4435592373687847</v>
      </c>
      <c r="L25" s="55"/>
      <c r="M25" s="82">
        <f t="shared" ref="M25:M41" si="24">M4/$E4*100</f>
        <v>13.278527303905079</v>
      </c>
      <c r="N25" s="55">
        <f t="shared" ref="N25:N41" si="25">N4/$B4*100</f>
        <v>6.939337974681152E-2</v>
      </c>
      <c r="O25" s="55">
        <f t="shared" ref="O25" si="26">O4/$C4*100</f>
        <v>0.11850026070057355</v>
      </c>
      <c r="P25" s="55"/>
      <c r="Q25" s="82">
        <f t="shared" ref="Q25:Q41" si="27">Q4/$E4*100</f>
        <v>7.4006808420847836E-2</v>
      </c>
      <c r="R25" s="55">
        <f t="shared" ref="R25:R41" si="28">R4/$B4*100</f>
        <v>10.384413993606962</v>
      </c>
      <c r="S25" s="55">
        <f t="shared" ref="S25" si="29">S4/$C4*100</f>
        <v>7.6228483087278187</v>
      </c>
      <c r="T25" s="55"/>
      <c r="U25" s="82">
        <f t="shared" ref="U25:U41" si="30">U4/$E4*100</f>
        <v>10.124974052229865</v>
      </c>
      <c r="V25" s="55">
        <f t="shared" ref="V25:V41" si="31">V4/$B4*100</f>
        <v>25.43625581980027</v>
      </c>
      <c r="W25" s="55">
        <f t="shared" ref="W25" si="32">W4/$C4*100</f>
        <v>17.943491783374235</v>
      </c>
      <c r="X25" s="55"/>
      <c r="Y25" s="82">
        <f t="shared" ref="Y25:Y41" si="33">Y4/$E4*100</f>
        <v>24.732335477435548</v>
      </c>
      <c r="Z25" s="55">
        <f t="shared" ref="Z25:Z41" si="34">Z4/$B4*100</f>
        <v>74.563744180199734</v>
      </c>
      <c r="AA25" s="55">
        <f t="shared" ref="AA25" si="35">AA4/$C4*100</f>
        <v>82.056508216625772</v>
      </c>
      <c r="AB25" s="55"/>
      <c r="AC25" s="55">
        <f t="shared" ref="AC25:AC41" si="36">AC4/$E4*100</f>
        <v>75.267664522564445</v>
      </c>
    </row>
    <row r="26" spans="1:30" x14ac:dyDescent="0.2">
      <c r="A26" s="52">
        <v>1996</v>
      </c>
      <c r="E26" s="76"/>
      <c r="F26" s="55">
        <f t="shared" si="19"/>
        <v>1.3369459724828419</v>
      </c>
      <c r="G26" s="55">
        <f t="shared" ref="G26" si="37">G5/$C5*100</f>
        <v>0.83929564275890323</v>
      </c>
      <c r="H26" s="55">
        <f t="shared" ref="H26:H43" si="38">H5/$D5*100</f>
        <v>7.2887508263680862</v>
      </c>
      <c r="I26" s="82">
        <f t="shared" si="21"/>
        <v>1.6810253414270109</v>
      </c>
      <c r="J26" s="55">
        <f t="shared" si="22"/>
        <v>14.729828413492543</v>
      </c>
      <c r="K26" s="55">
        <f t="shared" ref="K26" si="39">K5/$C5*100</f>
        <v>8.9884557984373625</v>
      </c>
      <c r="L26" s="55">
        <f t="shared" ref="L26:L43" si="40">L5/$D5*100</f>
        <v>25.862556248325763</v>
      </c>
      <c r="M26" s="82">
        <f t="shared" si="24"/>
        <v>14.952426302584563</v>
      </c>
      <c r="N26" s="55">
        <f t="shared" si="25"/>
        <v>0.1363428753197484</v>
      </c>
      <c r="O26" s="55">
        <f t="shared" ref="O26" si="41">O5/$C5*100</f>
        <v>7.3888742574547139E-2</v>
      </c>
      <c r="P26" s="55">
        <f t="shared" ref="P26:P43" si="42">P5/$D5*100</f>
        <v>0.41435140242958363</v>
      </c>
      <c r="Q26" s="82">
        <f t="shared" si="27"/>
        <v>0.14898342183292185</v>
      </c>
      <c r="R26" s="55">
        <f t="shared" si="28"/>
        <v>11.196247227524864</v>
      </c>
      <c r="S26" s="55">
        <f t="shared" ref="S26" si="43">S5/$C5*100</f>
        <v>7.9134111725631335</v>
      </c>
      <c r="T26" s="55">
        <f t="shared" ref="T26:T43" si="44">T5/$D5*100</f>
        <v>8.0169377809344287</v>
      </c>
      <c r="U26" s="82">
        <f t="shared" si="30"/>
        <v>10.70188510125767</v>
      </c>
      <c r="V26" s="55">
        <f t="shared" si="31"/>
        <v>27.399364488820005</v>
      </c>
      <c r="W26" s="55">
        <f t="shared" ref="W26" si="45">W5/$C5*100</f>
        <v>17.815051356333946</v>
      </c>
      <c r="X26" s="55">
        <f t="shared" ref="X26:X43" si="46">X5/$D5*100</f>
        <v>41.582596258057855</v>
      </c>
      <c r="Y26" s="82">
        <f t="shared" si="33"/>
        <v>27.484320167102165</v>
      </c>
      <c r="Z26" s="55">
        <f t="shared" si="34"/>
        <v>72.600635511180002</v>
      </c>
      <c r="AA26" s="55">
        <f t="shared" ref="AA26" si="47">AA5/$C5*100</f>
        <v>82.184948643666061</v>
      </c>
      <c r="AB26" s="55">
        <f t="shared" ref="AB26:AB43" si="48">AB5/$D5*100</f>
        <v>58.417403741942145</v>
      </c>
      <c r="AC26" s="55">
        <f t="shared" si="36"/>
        <v>72.515679832897831</v>
      </c>
    </row>
    <row r="27" spans="1:30" x14ac:dyDescent="0.2">
      <c r="A27" s="52">
        <v>1997</v>
      </c>
      <c r="E27" s="76"/>
      <c r="F27" s="55">
        <f t="shared" si="19"/>
        <v>1.7437328184152723</v>
      </c>
      <c r="G27" s="55">
        <f t="shared" ref="G27" si="49">G6/$C6*100</f>
        <v>1.0194881320003915</v>
      </c>
      <c r="H27" s="55">
        <f t="shared" si="38"/>
        <v>6.6011353060346094</v>
      </c>
      <c r="I27" s="82">
        <f t="shared" si="21"/>
        <v>2.0061373560014868</v>
      </c>
      <c r="J27" s="55">
        <f t="shared" si="22"/>
        <v>13.954573390408859</v>
      </c>
      <c r="K27" s="55">
        <f t="shared" ref="K27" si="50">K6/$C6*100</f>
        <v>10.392698665878173</v>
      </c>
      <c r="L27" s="55">
        <f t="shared" si="40"/>
        <v>24.633752256302436</v>
      </c>
      <c r="M27" s="82">
        <f t="shared" si="24"/>
        <v>14.394175608509849</v>
      </c>
      <c r="N27" s="55">
        <f t="shared" si="25"/>
        <v>0.28972523211380058</v>
      </c>
      <c r="O27" s="55">
        <f t="shared" ref="O27" si="51">O6/$C6*100</f>
        <v>8.1625683771273175E-2</v>
      </c>
      <c r="P27" s="55">
        <f t="shared" si="42"/>
        <v>1.8253233188434213E-2</v>
      </c>
      <c r="Q27" s="82">
        <f t="shared" si="27"/>
        <v>0.25773121051653664</v>
      </c>
      <c r="R27" s="55">
        <f t="shared" si="28"/>
        <v>11.337037855396231</v>
      </c>
      <c r="S27" s="55">
        <f t="shared" ref="S27" si="52">S6/$C6*100</f>
        <v>8.7299918166087433</v>
      </c>
      <c r="T27" s="55">
        <f t="shared" si="44"/>
        <v>9.8400701284712149</v>
      </c>
      <c r="U27" s="82">
        <f t="shared" si="30"/>
        <v>11.058868102006691</v>
      </c>
      <c r="V27" s="55">
        <f t="shared" si="31"/>
        <v>27.32506929633416</v>
      </c>
      <c r="W27" s="55">
        <f t="shared" ref="W27" si="53">W6/$C6*100</f>
        <v>20.223804298258582</v>
      </c>
      <c r="X27" s="55">
        <f t="shared" si="46"/>
        <v>41.093210923996701</v>
      </c>
      <c r="Y27" s="82">
        <f t="shared" si="33"/>
        <v>27.716912277034567</v>
      </c>
      <c r="Z27" s="55">
        <f t="shared" si="34"/>
        <v>72.674930703665837</v>
      </c>
      <c r="AA27" s="55">
        <f t="shared" ref="AA27" si="54">AA6/$C6*100</f>
        <v>79.776195701741429</v>
      </c>
      <c r="AB27" s="55">
        <f t="shared" si="48"/>
        <v>58.906789076003307</v>
      </c>
      <c r="AC27" s="55">
        <f t="shared" si="36"/>
        <v>72.283087722965433</v>
      </c>
    </row>
    <row r="28" spans="1:30" x14ac:dyDescent="0.2">
      <c r="A28" s="52">
        <v>1998</v>
      </c>
      <c r="E28" s="76"/>
      <c r="F28" s="55">
        <f t="shared" si="19"/>
        <v>1.7114524560639364</v>
      </c>
      <c r="G28" s="55">
        <f t="shared" ref="G28" si="55">G7/$C7*100</f>
        <v>1.1258276547107824</v>
      </c>
      <c r="H28" s="55">
        <f t="shared" si="38"/>
        <v>1.6421595403002032</v>
      </c>
      <c r="I28" s="82">
        <f t="shared" si="21"/>
        <v>1.6712866381405633</v>
      </c>
      <c r="J28" s="55">
        <f t="shared" si="22"/>
        <v>13.408545596910271</v>
      </c>
      <c r="K28" s="55">
        <f t="shared" ref="K28" si="56">K7/$C7*100</f>
        <v>10.889437641362095</v>
      </c>
      <c r="L28" s="55">
        <f t="shared" si="40"/>
        <v>24.844982411676021</v>
      </c>
      <c r="M28" s="82">
        <f t="shared" si="24"/>
        <v>14.022145408160277</v>
      </c>
      <c r="N28" s="55">
        <f t="shared" si="25"/>
        <v>0.3043570576747644</v>
      </c>
      <c r="O28" s="55">
        <f t="shared" ref="O28" si="57">O7/$C7*100</f>
        <v>7.2657402244413707E-2</v>
      </c>
      <c r="P28" s="55">
        <f t="shared" si="42"/>
        <v>2.4907688610194673E-2</v>
      </c>
      <c r="Q28" s="82">
        <f t="shared" si="27"/>
        <v>0.2715758426933389</v>
      </c>
      <c r="R28" s="55">
        <f t="shared" si="28"/>
        <v>11.624113243048404</v>
      </c>
      <c r="S28" s="55">
        <f t="shared" ref="S28" si="58">S7/$C7*100</f>
        <v>9.7150912562488969</v>
      </c>
      <c r="T28" s="55">
        <f t="shared" si="44"/>
        <v>12.227271734143198</v>
      </c>
      <c r="U28" s="82">
        <f t="shared" si="30"/>
        <v>11.548737819498406</v>
      </c>
      <c r="V28" s="55">
        <f t="shared" si="31"/>
        <v>27.048468353697373</v>
      </c>
      <c r="W28" s="55">
        <f t="shared" ref="W28" si="59">W7/$C7*100</f>
        <v>21.80301395456619</v>
      </c>
      <c r="X28" s="55">
        <f t="shared" si="46"/>
        <v>38.73932137472962</v>
      </c>
      <c r="Y28" s="82">
        <f t="shared" si="33"/>
        <v>27.513745708492586</v>
      </c>
      <c r="Z28" s="55">
        <f t="shared" si="34"/>
        <v>72.951531646302627</v>
      </c>
      <c r="AA28" s="55">
        <f t="shared" ref="AA28" si="60">AA7/$C7*100</f>
        <v>78.196986045433803</v>
      </c>
      <c r="AB28" s="55">
        <f t="shared" si="48"/>
        <v>61.26067862527038</v>
      </c>
      <c r="AC28" s="55">
        <f t="shared" si="36"/>
        <v>72.486254291507407</v>
      </c>
    </row>
    <row r="29" spans="1:30" x14ac:dyDescent="0.2">
      <c r="A29" s="52">
        <v>1999</v>
      </c>
      <c r="E29" s="76"/>
      <c r="F29" s="55">
        <f t="shared" si="19"/>
        <v>1.7576971278956528</v>
      </c>
      <c r="G29" s="55">
        <f t="shared" ref="G29" si="61">G8/$C8*100</f>
        <v>1.1541444700920995</v>
      </c>
      <c r="H29" s="55">
        <f t="shared" si="38"/>
        <v>1.4960982941516876</v>
      </c>
      <c r="I29" s="82">
        <f t="shared" si="21"/>
        <v>1.7012439117703644</v>
      </c>
      <c r="J29" s="55">
        <f t="shared" si="22"/>
        <v>13.057178664367708</v>
      </c>
      <c r="K29" s="55">
        <f t="shared" ref="K29" si="62">K8/$C8*100</f>
        <v>13.869936974887489</v>
      </c>
      <c r="L29" s="55">
        <f t="shared" si="40"/>
        <v>26.53001973072206</v>
      </c>
      <c r="M29" s="82">
        <f t="shared" si="24"/>
        <v>14.089038546401769</v>
      </c>
      <c r="N29" s="55">
        <f t="shared" si="25"/>
        <v>0.51171166137160684</v>
      </c>
      <c r="O29" s="55">
        <f t="shared" ref="O29" si="63">O8/$C8*100</f>
        <v>6.1074445801654359E-2</v>
      </c>
      <c r="P29" s="55">
        <f t="shared" si="42"/>
        <v>5.9448922315466404E-2</v>
      </c>
      <c r="Q29" s="82">
        <f t="shared" si="27"/>
        <v>0.45084301773890451</v>
      </c>
      <c r="R29" s="55">
        <f t="shared" si="28"/>
        <v>11.901777969357836</v>
      </c>
      <c r="S29" s="55">
        <f t="shared" ref="S29" si="64">S8/$C8*100</f>
        <v>8.4651968547821532</v>
      </c>
      <c r="T29" s="55">
        <f t="shared" si="44"/>
        <v>15.379297949703446</v>
      </c>
      <c r="U29" s="82">
        <f t="shared" si="30"/>
        <v>11.942188958389181</v>
      </c>
      <c r="V29" s="55">
        <f t="shared" si="31"/>
        <v>27.228365422992802</v>
      </c>
      <c r="W29" s="55">
        <f t="shared" ref="W29" si="65">W8/$C8*100</f>
        <v>23.550352745563394</v>
      </c>
      <c r="X29" s="55">
        <f t="shared" si="46"/>
        <v>43.464864896892664</v>
      </c>
      <c r="Y29" s="82">
        <f t="shared" si="33"/>
        <v>28.183314434300222</v>
      </c>
      <c r="Z29" s="55">
        <f t="shared" si="34"/>
        <v>72.771634577007205</v>
      </c>
      <c r="AA29" s="55">
        <f t="shared" ref="AA29" si="66">AA8/$C8*100</f>
        <v>76.449647254436599</v>
      </c>
      <c r="AB29" s="55">
        <f t="shared" si="48"/>
        <v>56.535135103107336</v>
      </c>
      <c r="AC29" s="55">
        <f t="shared" si="36"/>
        <v>71.816685565699785</v>
      </c>
    </row>
    <row r="30" spans="1:30" x14ac:dyDescent="0.2">
      <c r="A30" s="52">
        <v>2000</v>
      </c>
      <c r="E30" s="76"/>
      <c r="F30" s="55">
        <f t="shared" si="19"/>
        <v>1.9261737055431443</v>
      </c>
      <c r="G30" s="55">
        <f t="shared" ref="G30" si="67">G9/$C9*100</f>
        <v>1.050924902350947</v>
      </c>
      <c r="H30" s="55">
        <f t="shared" si="38"/>
        <v>1.7156578547598536</v>
      </c>
      <c r="I30" s="82">
        <f t="shared" si="21"/>
        <v>1.831949203307802</v>
      </c>
      <c r="J30" s="55">
        <f t="shared" si="22"/>
        <v>14.461044785031419</v>
      </c>
      <c r="K30" s="55">
        <f t="shared" ref="K30" si="68">K9/$C9*100</f>
        <v>11.002579408946863</v>
      </c>
      <c r="L30" s="55">
        <f t="shared" si="40"/>
        <v>27.435114257323729</v>
      </c>
      <c r="M30" s="82">
        <f t="shared" si="24"/>
        <v>15.290897358213634</v>
      </c>
      <c r="N30" s="55">
        <f t="shared" si="25"/>
        <v>0.35111623033150463</v>
      </c>
      <c r="O30" s="55">
        <f t="shared" ref="O30" si="69">O9/$C9*100</f>
        <v>5.2472547719065524E-2</v>
      </c>
      <c r="P30" s="55">
        <f t="shared" si="42"/>
        <v>0.12505265568101592</v>
      </c>
      <c r="Q30" s="82">
        <f t="shared" si="27"/>
        <v>0.30553574899904645</v>
      </c>
      <c r="R30" s="55">
        <f t="shared" si="28"/>
        <v>13.582326066907305</v>
      </c>
      <c r="S30" s="55">
        <f t="shared" ref="S30" si="70">S9/$C9*100</f>
        <v>6.504237600412706</v>
      </c>
      <c r="T30" s="55">
        <f t="shared" si="44"/>
        <v>17.098749033116935</v>
      </c>
      <c r="U30" s="82">
        <f t="shared" si="30"/>
        <v>13.274778066096484</v>
      </c>
      <c r="V30" s="55">
        <f t="shared" si="31"/>
        <v>30.32066078781337</v>
      </c>
      <c r="W30" s="55">
        <f t="shared" ref="W30" si="71">W9/$C9*100</f>
        <v>18.610214459429582</v>
      </c>
      <c r="X30" s="55">
        <f t="shared" si="46"/>
        <v>46.374573800881542</v>
      </c>
      <c r="Y30" s="82">
        <f t="shared" si="33"/>
        <v>30.703160376616971</v>
      </c>
      <c r="Z30" s="55">
        <f t="shared" si="34"/>
        <v>69.679339212186633</v>
      </c>
      <c r="AA30" s="55">
        <f t="shared" ref="AA30" si="72">AA9/$C9*100</f>
        <v>81.389785540570429</v>
      </c>
      <c r="AB30" s="55">
        <f t="shared" si="48"/>
        <v>53.625426199118465</v>
      </c>
      <c r="AC30" s="55">
        <f t="shared" si="36"/>
        <v>69.296839623383036</v>
      </c>
    </row>
    <row r="31" spans="1:30" x14ac:dyDescent="0.2">
      <c r="A31" s="52">
        <v>2001</v>
      </c>
      <c r="E31" s="76"/>
      <c r="F31" s="55">
        <f t="shared" si="19"/>
        <v>1.7473357614774705</v>
      </c>
      <c r="G31" s="55">
        <f t="shared" ref="G31" si="73">G10/$C10*100</f>
        <v>0.99201541490678369</v>
      </c>
      <c r="H31" s="55">
        <f t="shared" si="38"/>
        <v>2.1518344742712099</v>
      </c>
      <c r="I31" s="82">
        <f t="shared" si="21"/>
        <v>1.7120880233466549</v>
      </c>
      <c r="J31" s="55">
        <f t="shared" si="22"/>
        <v>13.885649855763681</v>
      </c>
      <c r="K31" s="55">
        <f t="shared" ref="K31" si="74">K10/$C10*100</f>
        <v>11.295655996854336</v>
      </c>
      <c r="L31" s="55">
        <f t="shared" si="40"/>
        <v>24.765018075532652</v>
      </c>
      <c r="M31" s="82">
        <f t="shared" si="24"/>
        <v>14.609021517395748</v>
      </c>
      <c r="N31" s="55">
        <f t="shared" si="25"/>
        <v>0.21413075360188766</v>
      </c>
      <c r="O31" s="55">
        <f t="shared" ref="O31" si="75">O10/$C10*100</f>
        <v>5.4410674358643239E-2</v>
      </c>
      <c r="P31" s="55">
        <f t="shared" si="42"/>
        <v>0.13645104222752097</v>
      </c>
      <c r="Q31" s="82">
        <f t="shared" si="27"/>
        <v>0.19216113898401554</v>
      </c>
      <c r="R31" s="55">
        <f t="shared" si="28"/>
        <v>13.31168629936729</v>
      </c>
      <c r="S31" s="55">
        <f t="shared" ref="S31" si="76">S10/$C10*100</f>
        <v>6.0847094397441692</v>
      </c>
      <c r="T31" s="55">
        <f t="shared" si="44"/>
        <v>17.436658718560111</v>
      </c>
      <c r="U31" s="82">
        <f t="shared" si="30"/>
        <v>12.997084404505696</v>
      </c>
      <c r="V31" s="55">
        <f t="shared" si="31"/>
        <v>29.158802670210331</v>
      </c>
      <c r="W31" s="55">
        <f t="shared" ref="W31" si="77">W10/$C10*100</f>
        <v>18.426791525863933</v>
      </c>
      <c r="X31" s="55">
        <f t="shared" si="46"/>
        <v>44.489962310591494</v>
      </c>
      <c r="Y31" s="82">
        <f t="shared" si="33"/>
        <v>29.510355084232113</v>
      </c>
      <c r="Z31" s="55">
        <f t="shared" si="34"/>
        <v>70.841197329789679</v>
      </c>
      <c r="AA31" s="55">
        <f t="shared" ref="AA31" si="78">AA10/$C10*100</f>
        <v>81.573208474136067</v>
      </c>
      <c r="AB31" s="55">
        <f t="shared" si="48"/>
        <v>55.510037689408506</v>
      </c>
      <c r="AC31" s="55">
        <f t="shared" si="36"/>
        <v>70.489644915767897</v>
      </c>
    </row>
    <row r="32" spans="1:30" x14ac:dyDescent="0.2">
      <c r="A32" s="52">
        <v>2002</v>
      </c>
      <c r="E32" s="76"/>
      <c r="F32" s="55">
        <f t="shared" si="19"/>
        <v>1.769191712989659</v>
      </c>
      <c r="G32" s="55">
        <f t="shared" ref="G32" si="79">G11/$C11*100</f>
        <v>0.78799007860429449</v>
      </c>
      <c r="H32" s="55">
        <f t="shared" si="38"/>
        <v>2.1720518954989658</v>
      </c>
      <c r="I32" s="82">
        <f t="shared" si="21"/>
        <v>1.711710516601761</v>
      </c>
      <c r="J32" s="55">
        <f t="shared" si="22"/>
        <v>12.413697694502845</v>
      </c>
      <c r="K32" s="55">
        <f t="shared" ref="K32" si="80">K11/$C11*100</f>
        <v>11.455138036809815</v>
      </c>
      <c r="L32" s="55">
        <f t="shared" si="40"/>
        <v>23.037699481767614</v>
      </c>
      <c r="M32" s="82">
        <f t="shared" si="24"/>
        <v>13.296606513353387</v>
      </c>
      <c r="N32" s="55">
        <f t="shared" si="25"/>
        <v>0.18126658583932717</v>
      </c>
      <c r="O32" s="55">
        <f t="shared" ref="O32" si="81">O11/$C11*100</f>
        <v>0.15951519363496933</v>
      </c>
      <c r="P32" s="55">
        <f t="shared" si="42"/>
        <v>0.10839052635382124</v>
      </c>
      <c r="Q32" s="82">
        <f t="shared" si="27"/>
        <v>0.17248320444436241</v>
      </c>
      <c r="R32" s="55">
        <f t="shared" si="28"/>
        <v>13.988232500724123</v>
      </c>
      <c r="S32" s="55">
        <f t="shared" ref="S32" si="82">S11/$C11*100</f>
        <v>7.2634082630368093</v>
      </c>
      <c r="T32" s="55">
        <f t="shared" si="44"/>
        <v>18.504933339826295</v>
      </c>
      <c r="U32" s="82">
        <f t="shared" si="30"/>
        <v>13.755427409977667</v>
      </c>
      <c r="V32" s="55">
        <f t="shared" si="31"/>
        <v>28.352388494055951</v>
      </c>
      <c r="W32" s="55">
        <f t="shared" ref="W32" si="83">W11/$C11*100</f>
        <v>19.666051572085887</v>
      </c>
      <c r="X32" s="55">
        <f t="shared" si="46"/>
        <v>43.823075243446695</v>
      </c>
      <c r="Y32" s="82">
        <f t="shared" si="33"/>
        <v>28.936227644377176</v>
      </c>
      <c r="Z32" s="55">
        <f t="shared" si="34"/>
        <v>71.647611505944042</v>
      </c>
      <c r="AA32" s="55">
        <f t="shared" ref="AA32" si="84">AA11/$C11*100</f>
        <v>80.333948427914109</v>
      </c>
      <c r="AB32" s="55">
        <f t="shared" si="48"/>
        <v>56.176924756553312</v>
      </c>
      <c r="AC32" s="55">
        <f t="shared" si="36"/>
        <v>71.063772355622817</v>
      </c>
    </row>
    <row r="33" spans="1:29" x14ac:dyDescent="0.2">
      <c r="A33" s="52">
        <v>2003</v>
      </c>
      <c r="E33" s="76"/>
      <c r="F33" s="55">
        <f t="shared" si="19"/>
        <v>1.9208058948769109</v>
      </c>
      <c r="G33" s="55">
        <f t="shared" ref="G33" si="85">G12/$C12*100</f>
        <v>0.78377369312432699</v>
      </c>
      <c r="H33" s="55">
        <f t="shared" si="38"/>
        <v>2.2764355800396023</v>
      </c>
      <c r="I33" s="82">
        <f t="shared" si="21"/>
        <v>1.8402326057107516</v>
      </c>
      <c r="J33" s="55">
        <f t="shared" si="22"/>
        <v>11.969273890474412</v>
      </c>
      <c r="K33" s="55">
        <f t="shared" ref="K33" si="86">K12/$C12*100</f>
        <v>12.061917310116824</v>
      </c>
      <c r="L33" s="55">
        <f t="shared" si="40"/>
        <v>22.019325435015876</v>
      </c>
      <c r="M33" s="82">
        <f t="shared" si="24"/>
        <v>12.982608024267192</v>
      </c>
      <c r="N33" s="55">
        <f t="shared" si="25"/>
        <v>0.3701173509470238</v>
      </c>
      <c r="O33" s="55">
        <f t="shared" ref="O33" si="87">O12/$C12*100</f>
        <v>0.10632483997164671</v>
      </c>
      <c r="P33" s="55">
        <f t="shared" si="42"/>
        <v>0.15030586621533423</v>
      </c>
      <c r="Q33" s="82">
        <f t="shared" si="27"/>
        <v>0.32122648656510311</v>
      </c>
      <c r="R33" s="55">
        <f t="shared" si="28"/>
        <v>13.59487208156567</v>
      </c>
      <c r="S33" s="55">
        <f t="shared" ref="S33" si="88">S12/$C12*100</f>
        <v>6.660047291557321</v>
      </c>
      <c r="T33" s="55">
        <f t="shared" si="44"/>
        <v>21.262126793437982</v>
      </c>
      <c r="U33" s="82">
        <f t="shared" si="30"/>
        <v>13.652657442345461</v>
      </c>
      <c r="V33" s="55">
        <f t="shared" si="31"/>
        <v>27.855069217864013</v>
      </c>
      <c r="W33" s="55">
        <f t="shared" ref="W33" si="89">W12/$C12*100</f>
        <v>19.612063134770118</v>
      </c>
      <c r="X33" s="55">
        <f t="shared" si="46"/>
        <v>45.708193674708795</v>
      </c>
      <c r="Y33" s="82">
        <f t="shared" si="33"/>
        <v>28.79672455888851</v>
      </c>
      <c r="Z33" s="55">
        <f t="shared" si="34"/>
        <v>72.144930782135987</v>
      </c>
      <c r="AA33" s="55">
        <f t="shared" ref="AA33" si="90">AA12/$C12*100</f>
        <v>80.387936865229875</v>
      </c>
      <c r="AB33" s="55">
        <f t="shared" si="48"/>
        <v>54.291806325291205</v>
      </c>
      <c r="AC33" s="55">
        <f t="shared" si="36"/>
        <v>71.203275441111487</v>
      </c>
    </row>
    <row r="34" spans="1:29" x14ac:dyDescent="0.2">
      <c r="A34" s="52">
        <v>2004</v>
      </c>
      <c r="E34" s="76"/>
      <c r="F34" s="55">
        <f t="shared" si="19"/>
        <v>1.6380200966468128</v>
      </c>
      <c r="G34" s="55">
        <f t="shared" ref="G34" si="91">G13/$C13*100</f>
        <v>0.7695664858479937</v>
      </c>
      <c r="H34" s="55">
        <f t="shared" si="38"/>
        <v>2.4634518021513059</v>
      </c>
      <c r="I34" s="82">
        <f t="shared" si="21"/>
        <v>1.6388853006167567</v>
      </c>
      <c r="J34" s="55">
        <f t="shared" si="22"/>
        <v>12.568952889522695</v>
      </c>
      <c r="K34" s="55">
        <f t="shared" ref="K34" si="92">K13/$C13*100</f>
        <v>11.742856397399438</v>
      </c>
      <c r="L34" s="55">
        <f t="shared" si="40"/>
        <v>21.189079359408751</v>
      </c>
      <c r="M34" s="82">
        <f t="shared" si="24"/>
        <v>13.426652285360346</v>
      </c>
      <c r="N34" s="55">
        <f t="shared" si="25"/>
        <v>0.27051807186895716</v>
      </c>
      <c r="O34" s="55">
        <f t="shared" ref="O34" si="93">O13/$C13*100</f>
        <v>0.11290295801006166</v>
      </c>
      <c r="P34" s="55">
        <f t="shared" si="42"/>
        <v>0.22942053174208893</v>
      </c>
      <c r="Q34" s="82">
        <f t="shared" si="27"/>
        <v>0.24979664875189586</v>
      </c>
      <c r="R34" s="55">
        <f t="shared" si="28"/>
        <v>14.429764428237609</v>
      </c>
      <c r="S34" s="55">
        <f t="shared" ref="S34" si="94">S13/$C13*100</f>
        <v>6.4143585997186916</v>
      </c>
      <c r="T34" s="55">
        <f t="shared" si="44"/>
        <v>20.927283180851479</v>
      </c>
      <c r="U34" s="82">
        <f t="shared" si="30"/>
        <v>14.315170869991709</v>
      </c>
      <c r="V34" s="55">
        <f t="shared" si="31"/>
        <v>28.907255486276075</v>
      </c>
      <c r="W34" s="55">
        <f t="shared" ref="W34" si="95">W13/$C13*100</f>
        <v>19.039684440976185</v>
      </c>
      <c r="X34" s="55">
        <f t="shared" si="46"/>
        <v>44.809234874153624</v>
      </c>
      <c r="Y34" s="82">
        <f t="shared" si="33"/>
        <v>29.630505104720704</v>
      </c>
      <c r="Z34" s="55">
        <f t="shared" si="34"/>
        <v>71.092744513723929</v>
      </c>
      <c r="AA34" s="55">
        <f t="shared" ref="AA34" si="96">AA13/$C13*100</f>
        <v>80.960315559023812</v>
      </c>
      <c r="AB34" s="55">
        <f t="shared" si="48"/>
        <v>55.190765125846376</v>
      </c>
      <c r="AC34" s="55">
        <f t="shared" si="36"/>
        <v>70.369494895279288</v>
      </c>
    </row>
    <row r="35" spans="1:29" x14ac:dyDescent="0.2">
      <c r="A35" s="52">
        <v>2005</v>
      </c>
      <c r="E35" s="76"/>
      <c r="F35" s="55">
        <f t="shared" si="19"/>
        <v>1.5173573621526977</v>
      </c>
      <c r="G35" s="55">
        <f t="shared" ref="G35" si="97">G14/$C14*100</f>
        <v>1.1621684441537523</v>
      </c>
      <c r="H35" s="55">
        <f t="shared" si="38"/>
        <v>3.0680988445818671</v>
      </c>
      <c r="I35" s="82">
        <f t="shared" si="21"/>
        <v>1.6531777959848442</v>
      </c>
      <c r="J35" s="55">
        <f t="shared" si="22"/>
        <v>11.963472656010046</v>
      </c>
      <c r="K35" s="55">
        <f t="shared" ref="K35" si="98">K14/$C14*100</f>
        <v>12.234876945280785</v>
      </c>
      <c r="L35" s="55">
        <f t="shared" si="40"/>
        <v>20.31430082709171</v>
      </c>
      <c r="M35" s="82">
        <f t="shared" si="24"/>
        <v>12.918285941204397</v>
      </c>
      <c r="N35" s="55">
        <f t="shared" si="25"/>
        <v>0.32592012412684651</v>
      </c>
      <c r="O35" s="55">
        <f t="shared" ref="O35" si="99">O14/$C14*100</f>
        <v>9.816269277131226E-2</v>
      </c>
      <c r="P35" s="55">
        <f t="shared" si="42"/>
        <v>0.13029458729587928</v>
      </c>
      <c r="Q35" s="82">
        <f t="shared" si="27"/>
        <v>0.28090586557147068</v>
      </c>
      <c r="R35" s="55">
        <f t="shared" si="28"/>
        <v>14.643661741973199</v>
      </c>
      <c r="S35" s="55">
        <f t="shared" ref="S35" si="100">S14/$C14*100</f>
        <v>6.4116022248768916</v>
      </c>
      <c r="T35" s="55">
        <f t="shared" si="44"/>
        <v>18.583116092676512</v>
      </c>
      <c r="U35" s="82">
        <f t="shared" si="30"/>
        <v>14.238937188975157</v>
      </c>
      <c r="V35" s="55">
        <f t="shared" si="31"/>
        <v>28.450411884262795</v>
      </c>
      <c r="W35" s="55">
        <f t="shared" ref="W35" si="101">W14/$C14*100</f>
        <v>19.906810307082743</v>
      </c>
      <c r="X35" s="55">
        <f t="shared" si="46"/>
        <v>42.095810351645966</v>
      </c>
      <c r="Y35" s="82">
        <f t="shared" si="33"/>
        <v>29.091306791735871</v>
      </c>
      <c r="Z35" s="55">
        <f t="shared" si="34"/>
        <v>71.549588115737222</v>
      </c>
      <c r="AA35" s="55">
        <f t="shared" ref="AA35" si="102">AA14/$C14*100</f>
        <v>80.093189692917264</v>
      </c>
      <c r="AB35" s="55">
        <f t="shared" si="48"/>
        <v>57.904189648354034</v>
      </c>
      <c r="AC35" s="55">
        <f t="shared" si="36"/>
        <v>70.908693208264125</v>
      </c>
    </row>
    <row r="36" spans="1:29" x14ac:dyDescent="0.2">
      <c r="A36" s="52">
        <v>2006</v>
      </c>
      <c r="E36" s="76"/>
      <c r="F36" s="55">
        <f t="shared" si="19"/>
        <v>1.5772033750205063</v>
      </c>
      <c r="G36" s="55">
        <f t="shared" ref="G36" si="103">G15/$C15*100</f>
        <v>1.5023810780943594</v>
      </c>
      <c r="H36" s="55">
        <f t="shared" si="38"/>
        <v>3.4419498964303297</v>
      </c>
      <c r="I36" s="82">
        <f t="shared" si="21"/>
        <v>1.7629469944614</v>
      </c>
      <c r="J36" s="55">
        <f t="shared" si="22"/>
        <v>11.36018457173817</v>
      </c>
      <c r="K36" s="55">
        <f t="shared" ref="K36" si="104">K15/$C15*100</f>
        <v>11.216586865119174</v>
      </c>
      <c r="L36" s="55">
        <f t="shared" si="40"/>
        <v>20.70436664592177</v>
      </c>
      <c r="M36" s="82">
        <f t="shared" si="24"/>
        <v>12.315014876317324</v>
      </c>
      <c r="N36" s="55">
        <f t="shared" si="25"/>
        <v>0.31705925562815779</v>
      </c>
      <c r="O36" s="55">
        <f t="shared" ref="O36" si="105">O15/$C15*100</f>
        <v>0.10847082079342098</v>
      </c>
      <c r="P36" s="55">
        <f t="shared" si="42"/>
        <v>0.15716581364890345</v>
      </c>
      <c r="Q36" s="82">
        <f t="shared" si="27"/>
        <v>0.27875682323264017</v>
      </c>
      <c r="R36" s="55">
        <f t="shared" si="28"/>
        <v>14.980255750342335</v>
      </c>
      <c r="S36" s="55">
        <f t="shared" ref="S36" si="106">S15/$C15*100</f>
        <v>6.3697660050039229</v>
      </c>
      <c r="T36" s="55">
        <f t="shared" si="44"/>
        <v>19.429855931337485</v>
      </c>
      <c r="U36" s="82">
        <f t="shared" si="30"/>
        <v>14.545946722896186</v>
      </c>
      <c r="V36" s="55">
        <f t="shared" si="31"/>
        <v>28.234702952729172</v>
      </c>
      <c r="W36" s="55">
        <f t="shared" ref="W36" si="107">W15/$C15*100</f>
        <v>19.197204769010877</v>
      </c>
      <c r="X36" s="55">
        <f t="shared" si="46"/>
        <v>43.733338287338491</v>
      </c>
      <c r="Y36" s="82">
        <f t="shared" si="33"/>
        <v>28.902665416907546</v>
      </c>
      <c r="Z36" s="55">
        <f t="shared" si="34"/>
        <v>71.76529704727082</v>
      </c>
      <c r="AA36" s="55">
        <f t="shared" ref="AA36" si="108">AA15/$C15*100</f>
        <v>80.802795230989105</v>
      </c>
      <c r="AB36" s="55">
        <f t="shared" si="48"/>
        <v>56.266661712661502</v>
      </c>
      <c r="AC36" s="55">
        <f t="shared" si="36"/>
        <v>71.097334583092447</v>
      </c>
    </row>
    <row r="37" spans="1:29" x14ac:dyDescent="0.2">
      <c r="A37" s="52">
        <v>2007</v>
      </c>
      <c r="E37" s="76"/>
      <c r="F37" s="55">
        <f t="shared" si="19"/>
        <v>1.5319231119533765</v>
      </c>
      <c r="G37" s="55">
        <f t="shared" ref="G37" si="109">G16/$C16*100</f>
        <v>1.3904839125787787</v>
      </c>
      <c r="H37" s="55">
        <f t="shared" si="38"/>
        <v>2.8696862158972833</v>
      </c>
      <c r="I37" s="82">
        <f t="shared" si="21"/>
        <v>1.6492269890512001</v>
      </c>
      <c r="J37" s="55">
        <f t="shared" si="22"/>
        <v>10.647932237388606</v>
      </c>
      <c r="K37" s="55">
        <f t="shared" ref="K37" si="110">K16/$C16*100</f>
        <v>10.340913279032913</v>
      </c>
      <c r="L37" s="55">
        <f t="shared" si="40"/>
        <v>19.843713875378487</v>
      </c>
      <c r="M37" s="82">
        <f t="shared" si="24"/>
        <v>11.531858060419935</v>
      </c>
      <c r="N37" s="55">
        <f t="shared" si="25"/>
        <v>0.24339980621069482</v>
      </c>
      <c r="O37" s="55">
        <f t="shared" ref="O37" si="111">O16/$C16*100</f>
        <v>0.10982935908303543</v>
      </c>
      <c r="P37" s="55">
        <f t="shared" si="42"/>
        <v>0.18573158562862105</v>
      </c>
      <c r="Q37" s="82">
        <f t="shared" si="27"/>
        <v>0.22205513263092092</v>
      </c>
      <c r="R37" s="55">
        <f t="shared" si="28"/>
        <v>15.185926902147376</v>
      </c>
      <c r="S37" s="55">
        <f t="shared" ref="S37" si="112">S16/$C16*100</f>
        <v>7.167950466221944</v>
      </c>
      <c r="T37" s="55">
        <f t="shared" si="44"/>
        <v>17.233072082935468</v>
      </c>
      <c r="U37" s="82">
        <f t="shared" si="30"/>
        <v>14.455624088649444</v>
      </c>
      <c r="V37" s="55">
        <f t="shared" si="31"/>
        <v>27.609182057700053</v>
      </c>
      <c r="W37" s="55">
        <f t="shared" ref="W37" si="113">W16/$C16*100</f>
        <v>19.00917701691667</v>
      </c>
      <c r="X37" s="55">
        <f t="shared" si="46"/>
        <v>40.132203759839861</v>
      </c>
      <c r="Y37" s="82">
        <f t="shared" si="33"/>
        <v>27.8587642707515</v>
      </c>
      <c r="Z37" s="55">
        <f t="shared" si="34"/>
        <v>72.390817942299961</v>
      </c>
      <c r="AA37" s="55">
        <f t="shared" ref="AA37" si="114">AA16/$C16*100</f>
        <v>80.990822983083333</v>
      </c>
      <c r="AB37" s="55">
        <f t="shared" si="48"/>
        <v>59.867796240160146</v>
      </c>
      <c r="AC37" s="55">
        <f t="shared" si="36"/>
        <v>72.141235729248493</v>
      </c>
    </row>
    <row r="38" spans="1:29" x14ac:dyDescent="0.2">
      <c r="A38" s="52">
        <v>2008</v>
      </c>
      <c r="E38" s="76"/>
      <c r="F38" s="55">
        <f t="shared" si="19"/>
        <v>1.3887630217476414</v>
      </c>
      <c r="G38" s="55">
        <f t="shared" ref="G38" si="115">G17/$C17*100</f>
        <v>1.4368284758506511</v>
      </c>
      <c r="H38" s="55">
        <f t="shared" si="38"/>
        <v>2.9961408686537085</v>
      </c>
      <c r="I38" s="82">
        <f t="shared" si="21"/>
        <v>1.5561275588765069</v>
      </c>
      <c r="J38" s="55">
        <f t="shared" si="22"/>
        <v>10.246102103024873</v>
      </c>
      <c r="K38" s="55">
        <f t="shared" ref="K38" si="116">K17/$C17*100</f>
        <v>9.61532820421961</v>
      </c>
      <c r="L38" s="55">
        <f t="shared" si="40"/>
        <v>19.944319234343428</v>
      </c>
      <c r="M38" s="82">
        <f t="shared" si="24"/>
        <v>11.135223251101982</v>
      </c>
      <c r="N38" s="55">
        <f t="shared" si="25"/>
        <v>0.23188228358136995</v>
      </c>
      <c r="O38" s="55">
        <f t="shared" ref="O38" si="117">O17/$C17*100</f>
        <v>0.12842340180625844</v>
      </c>
      <c r="P38" s="55">
        <f t="shared" si="42"/>
        <v>0.18601181911731868</v>
      </c>
      <c r="Q38" s="82">
        <f t="shared" si="27"/>
        <v>0.21372590104940609</v>
      </c>
      <c r="R38" s="55">
        <f t="shared" si="28"/>
        <v>15.659456129916496</v>
      </c>
      <c r="S38" s="55">
        <f t="shared" ref="S38" si="118">S17/$C17*100</f>
        <v>7.2568902176451067</v>
      </c>
      <c r="T38" s="55">
        <f t="shared" si="44"/>
        <v>17.819763448831019</v>
      </c>
      <c r="U38" s="82">
        <f t="shared" si="30"/>
        <v>14.774630477951709</v>
      </c>
      <c r="V38" s="55">
        <f t="shared" si="31"/>
        <v>27.526203538270376</v>
      </c>
      <c r="W38" s="55">
        <f t="shared" ref="W38" si="119">W17/$C17*100</f>
        <v>18.437470299521625</v>
      </c>
      <c r="X38" s="55">
        <f t="shared" si="46"/>
        <v>40.94623537094548</v>
      </c>
      <c r="Y38" s="82">
        <f t="shared" si="33"/>
        <v>27.679707188979602</v>
      </c>
      <c r="Z38" s="55">
        <f t="shared" si="34"/>
        <v>72.47379646172962</v>
      </c>
      <c r="AA38" s="55">
        <f t="shared" ref="AA38" si="120">AA17/$C17*100</f>
        <v>81.562529700478365</v>
      </c>
      <c r="AB38" s="55">
        <f t="shared" si="48"/>
        <v>59.053764629054527</v>
      </c>
      <c r="AC38" s="55">
        <f t="shared" si="36"/>
        <v>72.320292811020394</v>
      </c>
    </row>
    <row r="39" spans="1:29" x14ac:dyDescent="0.2">
      <c r="A39" s="52">
        <v>2009</v>
      </c>
      <c r="E39" s="76"/>
      <c r="F39" s="55">
        <f t="shared" si="19"/>
        <v>1.2177117724931017</v>
      </c>
      <c r="G39" s="55">
        <f t="shared" ref="G39" si="121">G18/$C18*100</f>
        <v>1.1963099637384773</v>
      </c>
      <c r="H39" s="55">
        <f t="shared" si="38"/>
        <v>2.3872798222769513</v>
      </c>
      <c r="I39" s="82">
        <f t="shared" si="21"/>
        <v>1.3507212512057774</v>
      </c>
      <c r="J39" s="55">
        <f t="shared" si="22"/>
        <v>10.245705536150055</v>
      </c>
      <c r="K39" s="55">
        <f t="shared" ref="K39" si="122">K18/$C18*100</f>
        <v>12.358955314966254</v>
      </c>
      <c r="L39" s="55">
        <f t="shared" si="40"/>
        <v>19.670097431502576</v>
      </c>
      <c r="M39" s="82">
        <f t="shared" si="24"/>
        <v>11.571823405303544</v>
      </c>
      <c r="N39" s="55">
        <f t="shared" si="25"/>
        <v>0.10829615053351835</v>
      </c>
      <c r="O39" s="55">
        <f t="shared" ref="O39" si="123">O18/$C18*100</f>
        <v>0.13980033223137778</v>
      </c>
      <c r="P39" s="55">
        <f t="shared" si="42"/>
        <v>0.1986903741669232</v>
      </c>
      <c r="Q39" s="82">
        <f t="shared" si="27"/>
        <v>0.12226572037712241</v>
      </c>
      <c r="R39" s="55">
        <f t="shared" si="28"/>
        <v>16.076838305660559</v>
      </c>
      <c r="S39" s="55">
        <f t="shared" ref="S39" si="124">S18/$C18*100</f>
        <v>8.0151036297013825</v>
      </c>
      <c r="T39" s="55">
        <f t="shared" si="44"/>
        <v>20.607054007504971</v>
      </c>
      <c r="U39" s="82">
        <f t="shared" si="30"/>
        <v>15.704248719335448</v>
      </c>
      <c r="V39" s="55">
        <f t="shared" si="31"/>
        <v>27.648551764837237</v>
      </c>
      <c r="W39" s="55">
        <f t="shared" ref="W39" si="125">W18/$C18*100</f>
        <v>21.710169240637491</v>
      </c>
      <c r="X39" s="55">
        <f t="shared" si="46"/>
        <v>42.863121635451421</v>
      </c>
      <c r="Y39" s="82">
        <f t="shared" si="33"/>
        <v>28.749059096221892</v>
      </c>
      <c r="Z39" s="55">
        <f t="shared" si="34"/>
        <v>72.351448235162778</v>
      </c>
      <c r="AA39" s="55">
        <f t="shared" ref="AA39" si="126">AA18/$C18*100</f>
        <v>78.289830759362516</v>
      </c>
      <c r="AB39" s="55">
        <f t="shared" si="48"/>
        <v>57.136878364548579</v>
      </c>
      <c r="AC39" s="55">
        <f t="shared" si="36"/>
        <v>71.250940903778115</v>
      </c>
    </row>
    <row r="40" spans="1:29" x14ac:dyDescent="0.2">
      <c r="A40" s="52">
        <v>2010</v>
      </c>
      <c r="E40" s="76"/>
      <c r="F40" s="55">
        <f t="shared" si="19"/>
        <v>1.1295606032992698</v>
      </c>
      <c r="G40" s="55">
        <f t="shared" ref="G40" si="127">G19/$C19*100</f>
        <v>1.1376501915409933</v>
      </c>
      <c r="H40" s="55">
        <f t="shared" si="38"/>
        <v>2.1109831753373007</v>
      </c>
      <c r="I40" s="82">
        <f t="shared" si="21"/>
        <v>1.2525037712109861</v>
      </c>
      <c r="J40" s="55">
        <f t="shared" si="22"/>
        <v>9.9897951519881598</v>
      </c>
      <c r="K40" s="55">
        <f t="shared" ref="K40" si="128">K19/$C19*100</f>
        <v>12.255109692445112</v>
      </c>
      <c r="L40" s="55">
        <f t="shared" si="40"/>
        <v>19.776846828698147</v>
      </c>
      <c r="M40" s="82">
        <f t="shared" si="24"/>
        <v>11.4645774239158</v>
      </c>
      <c r="N40" s="55">
        <f t="shared" si="25"/>
        <v>0.11441194497680406</v>
      </c>
      <c r="O40" s="55">
        <f t="shared" ref="O40" si="129">O19/$C19*100</f>
        <v>8.4403130716625446E-2</v>
      </c>
      <c r="P40" s="55">
        <f t="shared" si="42"/>
        <v>0.22687324897295605</v>
      </c>
      <c r="Q40" s="82">
        <f t="shared" si="27"/>
        <v>0.12497750396926408</v>
      </c>
      <c r="R40" s="55">
        <f t="shared" si="28"/>
        <v>16.789763849417831</v>
      </c>
      <c r="S40" s="55">
        <f t="shared" ref="S40" si="130">S19/$C19*100</f>
        <v>9.5697408100030028</v>
      </c>
      <c r="T40" s="55">
        <f t="shared" si="44"/>
        <v>21.360196842310543</v>
      </c>
      <c r="U40" s="82">
        <f t="shared" si="30"/>
        <v>16.535904945397757</v>
      </c>
      <c r="V40" s="55">
        <f t="shared" si="31"/>
        <v>28.023531549682062</v>
      </c>
      <c r="W40" s="55">
        <f t="shared" ref="W40" si="131">W19/$C19*100</f>
        <v>23.04690382470573</v>
      </c>
      <c r="X40" s="55">
        <f t="shared" si="46"/>
        <v>43.474900095318944</v>
      </c>
      <c r="Y40" s="82">
        <f t="shared" si="33"/>
        <v>29.377963644493811</v>
      </c>
      <c r="Z40" s="55">
        <f t="shared" si="34"/>
        <v>71.976468450317938</v>
      </c>
      <c r="AA40" s="55">
        <f t="shared" ref="AA40" si="132">AA19/$C19*100</f>
        <v>76.953096175294263</v>
      </c>
      <c r="AB40" s="55">
        <f t="shared" si="48"/>
        <v>56.525099904681056</v>
      </c>
      <c r="AC40" s="55">
        <f t="shared" si="36"/>
        <v>70.622036355506197</v>
      </c>
    </row>
    <row r="41" spans="1:29" x14ac:dyDescent="0.2">
      <c r="A41" s="52">
        <v>2011</v>
      </c>
      <c r="E41" s="76"/>
      <c r="F41" s="55">
        <f t="shared" si="19"/>
        <v>1.0163075838660212</v>
      </c>
      <c r="G41" s="55">
        <f t="shared" ref="G41" si="133">G20/$C20*100</f>
        <v>1.5251217403945956</v>
      </c>
      <c r="H41" s="55">
        <f t="shared" si="38"/>
        <v>2.0228144848270997</v>
      </c>
      <c r="I41" s="82">
        <f t="shared" si="21"/>
        <v>1.2040282559680948</v>
      </c>
      <c r="J41" s="55">
        <f t="shared" si="22"/>
        <v>9.3276905905586389</v>
      </c>
      <c r="K41" s="55">
        <f t="shared" ref="K41" si="134">K20/$C20*100</f>
        <v>11.386234573257799</v>
      </c>
      <c r="L41" s="55">
        <f t="shared" si="40"/>
        <v>20.421775758645023</v>
      </c>
      <c r="M41" s="82">
        <f t="shared" si="24"/>
        <v>10.963401481817424</v>
      </c>
      <c r="N41" s="55">
        <f t="shared" si="25"/>
        <v>0.14746015369400384</v>
      </c>
      <c r="O41" s="55">
        <f t="shared" ref="O41" si="135">O20/$C20*100</f>
        <v>5.5503026464519205E-2</v>
      </c>
      <c r="P41" s="55">
        <f t="shared" si="42"/>
        <v>0.2077452364149612</v>
      </c>
      <c r="Q41" s="82">
        <f t="shared" si="27"/>
        <v>0.14375522355364836</v>
      </c>
      <c r="R41" s="55">
        <f t="shared" si="28"/>
        <v>17.83313232881623</v>
      </c>
      <c r="S41" s="55">
        <f t="shared" ref="S41" si="136">S20/$C20*100</f>
        <v>10.219036918246578</v>
      </c>
      <c r="T41" s="55">
        <f t="shared" si="44"/>
        <v>20.129895906845448</v>
      </c>
      <c r="U41" s="82">
        <f t="shared" si="30"/>
        <v>17.19008382728623</v>
      </c>
      <c r="V41" s="55">
        <f t="shared" si="31"/>
        <v>28.324590656934895</v>
      </c>
      <c r="W41" s="55">
        <f t="shared" ref="W41" si="137">W20/$C20*100</f>
        <v>23.185896258363488</v>
      </c>
      <c r="X41" s="55">
        <f t="shared" si="46"/>
        <v>42.782231386732541</v>
      </c>
      <c r="Y41" s="82">
        <f t="shared" si="33"/>
        <v>29.501268788625403</v>
      </c>
      <c r="Z41" s="55">
        <f t="shared" si="34"/>
        <v>71.675409343065112</v>
      </c>
      <c r="AA41" s="55">
        <f t="shared" ref="AA41" si="138">AA20/$C20*100</f>
        <v>76.814103741636501</v>
      </c>
      <c r="AB41" s="55">
        <f t="shared" si="48"/>
        <v>57.217768613267459</v>
      </c>
      <c r="AC41" s="55">
        <f t="shared" si="36"/>
        <v>70.498731211374604</v>
      </c>
    </row>
    <row r="42" spans="1:29" x14ac:dyDescent="0.2">
      <c r="A42" s="52">
        <v>2012</v>
      </c>
      <c r="E42" s="76"/>
      <c r="F42" s="55">
        <f t="shared" ref="F42:F43" si="139">F21/$B21*100</f>
        <v>0.99105651014384288</v>
      </c>
      <c r="G42" s="55">
        <f t="shared" ref="G42:G43" si="140">G21/$C21*100</f>
        <v>1.840505890037061</v>
      </c>
      <c r="H42" s="55">
        <f t="shared" si="38"/>
        <v>1.986140844662269</v>
      </c>
      <c r="I42" s="82">
        <f t="shared" ref="I42:I43" si="141">I21/$E21*100</f>
        <v>1.2085998457103775</v>
      </c>
      <c r="J42" s="55">
        <f t="shared" ref="J42:J43" si="142">J21/$B21*100</f>
        <v>8.9796982126777927</v>
      </c>
      <c r="K42" s="55">
        <f t="shared" ref="K42:K43" si="143">K21/$C21*100</f>
        <v>12.412682676021515</v>
      </c>
      <c r="L42" s="55">
        <f t="shared" si="40"/>
        <v>19.19018484911053</v>
      </c>
      <c r="M42" s="82">
        <f t="shared" ref="M42:M43" si="144">M21/$E21*100</f>
        <v>10.646313130505094</v>
      </c>
      <c r="N42" s="55">
        <f t="shared" ref="N42:N43" si="145">N21/$B21*100</f>
        <v>0.21060348521983657</v>
      </c>
      <c r="O42" s="55">
        <f t="shared" ref="O42:O43" si="146">O21/$C21*100</f>
        <v>7.5216824952059266E-2</v>
      </c>
      <c r="P42" s="55">
        <f t="shared" si="42"/>
        <v>0.21133892315470432</v>
      </c>
      <c r="Q42" s="82">
        <f t="shared" ref="Q42:Q43" si="147">Q21/$E21*100</f>
        <v>0.19620341131892216</v>
      </c>
      <c r="R42" s="55">
        <f t="shared" ref="R42:R43" si="148">R21/$B21*100</f>
        <v>18.10825395755359</v>
      </c>
      <c r="S42" s="55">
        <f t="shared" ref="S42:S43" si="149">S21/$C21*100</f>
        <v>8.4092779307808403</v>
      </c>
      <c r="T42" s="55">
        <f t="shared" si="44"/>
        <v>21.258812041350811</v>
      </c>
      <c r="U42" s="82">
        <f t="shared" ref="U42:U43" si="150">U21/$E21*100</f>
        <v>17.470794496744503</v>
      </c>
      <c r="V42" s="55">
        <f t="shared" ref="V42:V43" si="151">V21/$B21*100</f>
        <v>28.289612165595063</v>
      </c>
      <c r="W42" s="55">
        <f t="shared" ref="W42:W43" si="152">W21/$C21*100</f>
        <v>22.737683321791476</v>
      </c>
      <c r="X42" s="55">
        <f t="shared" si="46"/>
        <v>42.646476658278317</v>
      </c>
      <c r="Y42" s="82">
        <f t="shared" ref="Y42:Y43" si="153">Y21/$E21*100</f>
        <v>29.521910884278896</v>
      </c>
      <c r="Z42" s="55">
        <f t="shared" ref="Z42:Z43" si="154">Z21/$B21*100</f>
        <v>71.710387834404941</v>
      </c>
      <c r="AA42" s="55">
        <f t="shared" ref="AA42:AA43" si="155">AA21/$C21*100</f>
        <v>77.262316678208535</v>
      </c>
      <c r="AB42" s="55">
        <f t="shared" si="48"/>
        <v>57.35352334172169</v>
      </c>
      <c r="AC42" s="55">
        <f t="shared" ref="AC42:AC43" si="156">AC21/$E21*100</f>
        <v>70.478089115721104</v>
      </c>
    </row>
    <row r="43" spans="1:29" x14ac:dyDescent="0.2">
      <c r="A43" s="52">
        <v>2013</v>
      </c>
      <c r="E43" s="76"/>
      <c r="F43" s="55">
        <f t="shared" si="139"/>
        <v>0.9906752022210662</v>
      </c>
      <c r="G43" s="55">
        <f t="shared" si="140"/>
        <v>2.180164768155807</v>
      </c>
      <c r="H43" s="55">
        <f t="shared" si="38"/>
        <v>2.0119160903000202</v>
      </c>
      <c r="I43" s="82">
        <f t="shared" si="141"/>
        <v>1.2506971262054258</v>
      </c>
      <c r="J43" s="55">
        <f t="shared" si="142"/>
        <v>9.2371748514587591</v>
      </c>
      <c r="K43" s="55">
        <f t="shared" si="143"/>
        <v>13.389936643355171</v>
      </c>
      <c r="L43" s="55">
        <f t="shared" si="40"/>
        <v>18.02325581395349</v>
      </c>
      <c r="M43" s="82">
        <f t="shared" si="144"/>
        <v>10.841180577304646</v>
      </c>
      <c r="N43" s="55">
        <f t="shared" si="145"/>
        <v>0.1825942745579279</v>
      </c>
      <c r="O43" s="55">
        <f t="shared" si="146"/>
        <v>8.4236031838742509E-2</v>
      </c>
      <c r="P43" s="55">
        <f t="shared" si="42"/>
        <v>0.20516138266103456</v>
      </c>
      <c r="Q43" s="82">
        <f t="shared" si="147"/>
        <v>0.17536403545170073</v>
      </c>
      <c r="R43" s="55">
        <f t="shared" si="148"/>
        <v>18.325461758114042</v>
      </c>
      <c r="S43" s="55">
        <f t="shared" si="149"/>
        <v>11.152602862414687</v>
      </c>
      <c r="T43" s="55">
        <f t="shared" si="44"/>
        <v>21.748170326014638</v>
      </c>
      <c r="U43" s="82">
        <f t="shared" si="150"/>
        <v>18.035161920598576</v>
      </c>
      <c r="V43" s="55">
        <f t="shared" si="151"/>
        <v>28.735906086351797</v>
      </c>
      <c r="W43" s="55">
        <f t="shared" si="152"/>
        <v>26.80694030576441</v>
      </c>
      <c r="X43" s="55">
        <f t="shared" si="46"/>
        <v>41.988503612929186</v>
      </c>
      <c r="Y43" s="82">
        <f t="shared" si="153"/>
        <v>30.302403659560344</v>
      </c>
      <c r="Z43" s="55">
        <f t="shared" si="154"/>
        <v>71.26409391364821</v>
      </c>
      <c r="AA43" s="55">
        <f t="shared" si="155"/>
        <v>73.193059694235586</v>
      </c>
      <c r="AB43" s="55">
        <f t="shared" si="48"/>
        <v>58.011496387070814</v>
      </c>
      <c r="AC43" s="55">
        <f t="shared" si="156"/>
        <v>69.697596340439645</v>
      </c>
    </row>
    <row r="44" spans="1:29" x14ac:dyDescent="0.2">
      <c r="E44" s="76"/>
      <c r="I44" s="76"/>
      <c r="M44" s="76"/>
      <c r="Q44" s="76"/>
      <c r="U44" s="76"/>
      <c r="Y44" s="76"/>
    </row>
    <row r="45" spans="1:29" x14ac:dyDescent="0.2">
      <c r="A45" s="47" t="s">
        <v>708</v>
      </c>
      <c r="E45" s="76"/>
      <c r="I45" s="76"/>
      <c r="M45" s="76"/>
      <c r="Q45" s="76"/>
      <c r="U45" s="76"/>
      <c r="Y45" s="76"/>
    </row>
    <row r="46" spans="1:29" x14ac:dyDescent="0.2">
      <c r="A46" s="52">
        <v>1995</v>
      </c>
      <c r="B46" s="56">
        <v>17707800</v>
      </c>
      <c r="C46" s="57">
        <v>4767100</v>
      </c>
      <c r="D46" s="56">
        <v>17707800</v>
      </c>
      <c r="E46" s="83">
        <f>C46+D46</f>
        <v>22474900</v>
      </c>
      <c r="F46" s="56">
        <v>199408</v>
      </c>
      <c r="G46" s="57">
        <v>51904</v>
      </c>
      <c r="H46" s="56">
        <v>199408</v>
      </c>
      <c r="I46" s="83">
        <f>G46+H46</f>
        <v>251312</v>
      </c>
      <c r="J46" s="56">
        <v>1792335</v>
      </c>
      <c r="K46" s="57">
        <v>521936</v>
      </c>
      <c r="L46" s="56">
        <v>1792335</v>
      </c>
      <c r="M46" s="83">
        <f>K46+L46</f>
        <v>2314271</v>
      </c>
      <c r="N46" s="56">
        <v>48445</v>
      </c>
      <c r="O46" s="57">
        <v>47479</v>
      </c>
      <c r="P46" s="56">
        <v>48445</v>
      </c>
      <c r="Q46" s="83">
        <f>O46+P46</f>
        <v>95924</v>
      </c>
      <c r="R46" s="56">
        <v>1049864</v>
      </c>
      <c r="S46" s="57">
        <v>551980</v>
      </c>
      <c r="T46" s="56">
        <v>1049864</v>
      </c>
      <c r="U46" s="83">
        <f>S46+T46</f>
        <v>1601844</v>
      </c>
      <c r="V46" s="57">
        <f t="shared" ref="V46" si="157">F46+J46+N46+R46</f>
        <v>3090052</v>
      </c>
      <c r="W46" s="57">
        <f>G46+K46+O46+S46</f>
        <v>1173299</v>
      </c>
      <c r="X46" s="57">
        <f>H46+L46+P46+T46</f>
        <v>3090052</v>
      </c>
      <c r="Y46" s="78">
        <f t="shared" ref="Y46" si="158">I46+M46+Q46+U46</f>
        <v>4263351</v>
      </c>
      <c r="Z46" s="57">
        <f t="shared" ref="Z46" si="159">B46-V46</f>
        <v>14617748</v>
      </c>
      <c r="AA46" s="57">
        <f>C46-W46</f>
        <v>3593801</v>
      </c>
      <c r="AB46" s="57">
        <f>D46-X46</f>
        <v>14617748</v>
      </c>
      <c r="AC46" s="57">
        <f t="shared" ref="AC46" si="160">E46-Y46</f>
        <v>18211549</v>
      </c>
    </row>
    <row r="47" spans="1:29" x14ac:dyDescent="0.2">
      <c r="A47" s="52">
        <v>1996</v>
      </c>
      <c r="B47" s="56">
        <v>17746200</v>
      </c>
      <c r="C47" s="57">
        <v>4777800</v>
      </c>
      <c r="D47" s="56">
        <v>17746200</v>
      </c>
      <c r="E47" s="83">
        <f t="shared" ref="E47:E63" si="161">C47+D47</f>
        <v>22524000</v>
      </c>
      <c r="F47" s="56">
        <v>207515</v>
      </c>
      <c r="G47" s="57">
        <v>54880</v>
      </c>
      <c r="H47" s="56">
        <v>207515</v>
      </c>
      <c r="I47" s="83">
        <f t="shared" ref="I47:I63" si="162">G47+H47</f>
        <v>262395</v>
      </c>
      <c r="J47" s="56">
        <v>1856271</v>
      </c>
      <c r="K47" s="57">
        <v>544320</v>
      </c>
      <c r="L47" s="56">
        <v>1856271</v>
      </c>
      <c r="M47" s="83">
        <f t="shared" ref="M47:M63" si="163">K47+L47</f>
        <v>2400591</v>
      </c>
      <c r="N47" s="56">
        <v>48571</v>
      </c>
      <c r="O47" s="57">
        <v>47797</v>
      </c>
      <c r="P47" s="56">
        <v>48571</v>
      </c>
      <c r="Q47" s="83">
        <f t="shared" ref="Q47:Q63" si="164">O47+P47</f>
        <v>96368</v>
      </c>
      <c r="R47" s="56">
        <v>1071382</v>
      </c>
      <c r="S47" s="57">
        <v>561919</v>
      </c>
      <c r="T47" s="56">
        <v>1071382</v>
      </c>
      <c r="U47" s="83">
        <f t="shared" ref="U47:U63" si="165">S47+T47</f>
        <v>1633301</v>
      </c>
      <c r="V47" s="57">
        <f t="shared" ref="V47:V63" si="166">F47+J47+N47+R47</f>
        <v>3183739</v>
      </c>
      <c r="W47" s="57">
        <f t="shared" ref="W47:W63" si="167">G47+K47+O47+S47</f>
        <v>1208916</v>
      </c>
      <c r="X47" s="57">
        <f t="shared" ref="X47:X63" si="168">H47+L47+P47+T47</f>
        <v>3183739</v>
      </c>
      <c r="Y47" s="78">
        <f t="shared" ref="Y47:Y63" si="169">I47+M47+Q47+U47</f>
        <v>4392655</v>
      </c>
      <c r="Z47" s="57">
        <f t="shared" ref="Z47:Z63" si="170">B47-V47</f>
        <v>14562461</v>
      </c>
      <c r="AA47" s="57">
        <f t="shared" ref="AA47:AA63" si="171">C47-W47</f>
        <v>3568884</v>
      </c>
      <c r="AB47" s="57">
        <f t="shared" ref="AB47:AB63" si="172">D47-X47</f>
        <v>14562461</v>
      </c>
      <c r="AC47" s="57">
        <f t="shared" ref="AC47:AC63" si="173">E47-Y47</f>
        <v>18131345</v>
      </c>
    </row>
    <row r="48" spans="1:29" x14ac:dyDescent="0.2">
      <c r="A48" s="52">
        <v>1997</v>
      </c>
      <c r="B48" s="56">
        <v>17929300</v>
      </c>
      <c r="C48" s="57">
        <v>4829700</v>
      </c>
      <c r="D48" s="56">
        <v>17929300</v>
      </c>
      <c r="E48" s="83">
        <f t="shared" si="161"/>
        <v>22759000</v>
      </c>
      <c r="F48" s="56">
        <v>213890</v>
      </c>
      <c r="G48" s="57">
        <v>54734</v>
      </c>
      <c r="H48" s="56">
        <v>213890</v>
      </c>
      <c r="I48" s="83">
        <f t="shared" si="162"/>
        <v>268624</v>
      </c>
      <c r="J48" s="56">
        <v>1896907</v>
      </c>
      <c r="K48" s="57">
        <v>524525</v>
      </c>
      <c r="L48" s="56">
        <v>1896907</v>
      </c>
      <c r="M48" s="83">
        <f t="shared" si="163"/>
        <v>2421432</v>
      </c>
      <c r="N48" s="56">
        <v>48734</v>
      </c>
      <c r="O48" s="57">
        <v>48101</v>
      </c>
      <c r="P48" s="56">
        <v>48734</v>
      </c>
      <c r="Q48" s="83">
        <f t="shared" si="164"/>
        <v>96835</v>
      </c>
      <c r="R48" s="56">
        <v>1091859</v>
      </c>
      <c r="S48" s="57">
        <v>580486</v>
      </c>
      <c r="T48" s="56">
        <v>1091859</v>
      </c>
      <c r="U48" s="83">
        <f t="shared" si="165"/>
        <v>1672345</v>
      </c>
      <c r="V48" s="57">
        <f t="shared" si="166"/>
        <v>3251390</v>
      </c>
      <c r="W48" s="57">
        <f t="shared" si="167"/>
        <v>1207846</v>
      </c>
      <c r="X48" s="57">
        <f t="shared" si="168"/>
        <v>3251390</v>
      </c>
      <c r="Y48" s="78">
        <f t="shared" si="169"/>
        <v>4459236</v>
      </c>
      <c r="Z48" s="57">
        <f t="shared" si="170"/>
        <v>14677910</v>
      </c>
      <c r="AA48" s="57">
        <f t="shared" si="171"/>
        <v>3621854</v>
      </c>
      <c r="AB48" s="57">
        <f t="shared" si="172"/>
        <v>14677910</v>
      </c>
      <c r="AC48" s="57">
        <f t="shared" si="173"/>
        <v>18299764</v>
      </c>
    </row>
    <row r="49" spans="1:29" x14ac:dyDescent="0.2">
      <c r="A49" s="52">
        <v>1998</v>
      </c>
      <c r="B49" s="56">
        <v>18108900</v>
      </c>
      <c r="C49" s="57">
        <v>4885100</v>
      </c>
      <c r="D49" s="56">
        <v>18108900</v>
      </c>
      <c r="E49" s="83">
        <f t="shared" si="161"/>
        <v>22994000</v>
      </c>
      <c r="F49" s="56">
        <v>220164</v>
      </c>
      <c r="G49" s="57">
        <v>56726</v>
      </c>
      <c r="H49" s="56">
        <v>220164</v>
      </c>
      <c r="I49" s="83">
        <f t="shared" si="162"/>
        <v>276890</v>
      </c>
      <c r="J49" s="56">
        <v>1945944</v>
      </c>
      <c r="K49" s="57">
        <v>581086</v>
      </c>
      <c r="L49" s="56">
        <v>1945944</v>
      </c>
      <c r="M49" s="83">
        <f t="shared" si="163"/>
        <v>2527030</v>
      </c>
      <c r="N49" s="56">
        <v>48346</v>
      </c>
      <c r="O49" s="57">
        <v>48675</v>
      </c>
      <c r="P49" s="56">
        <v>48346</v>
      </c>
      <c r="Q49" s="83">
        <f t="shared" si="164"/>
        <v>97021</v>
      </c>
      <c r="R49" s="56">
        <v>1118253</v>
      </c>
      <c r="S49" s="57">
        <v>586134</v>
      </c>
      <c r="T49" s="56">
        <v>1118253</v>
      </c>
      <c r="U49" s="83">
        <f t="shared" si="165"/>
        <v>1704387</v>
      </c>
      <c r="V49" s="57">
        <f t="shared" si="166"/>
        <v>3332707</v>
      </c>
      <c r="W49" s="57">
        <f t="shared" si="167"/>
        <v>1272621</v>
      </c>
      <c r="X49" s="57">
        <f t="shared" si="168"/>
        <v>3332707</v>
      </c>
      <c r="Y49" s="78">
        <f t="shared" si="169"/>
        <v>4605328</v>
      </c>
      <c r="Z49" s="57">
        <f t="shared" si="170"/>
        <v>14776193</v>
      </c>
      <c r="AA49" s="57">
        <f t="shared" si="171"/>
        <v>3612479</v>
      </c>
      <c r="AB49" s="57">
        <f t="shared" si="172"/>
        <v>14776193</v>
      </c>
      <c r="AC49" s="57">
        <f t="shared" si="173"/>
        <v>18388672</v>
      </c>
    </row>
    <row r="50" spans="1:29" x14ac:dyDescent="0.2">
      <c r="A50" s="52">
        <v>1999</v>
      </c>
      <c r="B50" s="56">
        <v>17846900</v>
      </c>
      <c r="C50" s="57">
        <v>4831300</v>
      </c>
      <c r="D50" s="56">
        <v>17846900</v>
      </c>
      <c r="E50" s="83">
        <f t="shared" si="161"/>
        <v>22678200</v>
      </c>
      <c r="F50" s="56">
        <v>216962</v>
      </c>
      <c r="G50" s="57">
        <v>52980</v>
      </c>
      <c r="H50" s="56">
        <v>216962</v>
      </c>
      <c r="I50" s="83">
        <f t="shared" si="162"/>
        <v>269942</v>
      </c>
      <c r="J50" s="56">
        <v>1906321</v>
      </c>
      <c r="K50" s="57">
        <v>600770</v>
      </c>
      <c r="L50" s="56">
        <v>1906321</v>
      </c>
      <c r="M50" s="83">
        <f t="shared" si="163"/>
        <v>2507091</v>
      </c>
      <c r="N50" s="56">
        <v>46715</v>
      </c>
      <c r="O50" s="57">
        <v>45273</v>
      </c>
      <c r="P50" s="56">
        <v>46715</v>
      </c>
      <c r="Q50" s="83">
        <f t="shared" si="164"/>
        <v>91988</v>
      </c>
      <c r="R50" s="56">
        <v>1098967</v>
      </c>
      <c r="S50" s="57">
        <v>575121</v>
      </c>
      <c r="T50" s="56">
        <v>1098967</v>
      </c>
      <c r="U50" s="83">
        <f t="shared" si="165"/>
        <v>1674088</v>
      </c>
      <c r="V50" s="57">
        <f t="shared" si="166"/>
        <v>3268965</v>
      </c>
      <c r="W50" s="57">
        <f t="shared" si="167"/>
        <v>1274144</v>
      </c>
      <c r="X50" s="57">
        <f t="shared" si="168"/>
        <v>3268965</v>
      </c>
      <c r="Y50" s="78">
        <f t="shared" si="169"/>
        <v>4543109</v>
      </c>
      <c r="Z50" s="57">
        <f t="shared" si="170"/>
        <v>14577935</v>
      </c>
      <c r="AA50" s="57">
        <f t="shared" si="171"/>
        <v>3557156</v>
      </c>
      <c r="AB50" s="57">
        <f t="shared" si="172"/>
        <v>14577935</v>
      </c>
      <c r="AC50" s="57">
        <f t="shared" si="173"/>
        <v>18135091</v>
      </c>
    </row>
    <row r="51" spans="1:29" x14ac:dyDescent="0.2">
      <c r="A51" s="52">
        <v>2000</v>
      </c>
      <c r="B51" s="56">
        <v>17750600</v>
      </c>
      <c r="C51" s="57">
        <v>4725400</v>
      </c>
      <c r="D51" s="56">
        <v>17750600</v>
      </c>
      <c r="E51" s="83">
        <f t="shared" si="161"/>
        <v>22476000</v>
      </c>
      <c r="F51" s="56">
        <v>219072</v>
      </c>
      <c r="G51" s="57">
        <v>49789</v>
      </c>
      <c r="H51" s="56">
        <v>219072</v>
      </c>
      <c r="I51" s="83">
        <f t="shared" si="162"/>
        <v>268861</v>
      </c>
      <c r="J51" s="56">
        <v>1929153</v>
      </c>
      <c r="K51" s="57">
        <v>564973</v>
      </c>
      <c r="L51" s="56">
        <v>1929153</v>
      </c>
      <c r="M51" s="83">
        <f t="shared" si="163"/>
        <v>2494126</v>
      </c>
      <c r="N51" s="56">
        <v>46979</v>
      </c>
      <c r="O51" s="57">
        <v>46414</v>
      </c>
      <c r="P51" s="56">
        <v>46979</v>
      </c>
      <c r="Q51" s="83">
        <f t="shared" si="164"/>
        <v>93393</v>
      </c>
      <c r="R51" s="56">
        <v>1103652</v>
      </c>
      <c r="S51" s="57">
        <v>570643</v>
      </c>
      <c r="T51" s="56">
        <v>1103652</v>
      </c>
      <c r="U51" s="83">
        <f t="shared" si="165"/>
        <v>1674295</v>
      </c>
      <c r="V51" s="57">
        <f t="shared" si="166"/>
        <v>3298856</v>
      </c>
      <c r="W51" s="57">
        <f t="shared" si="167"/>
        <v>1231819</v>
      </c>
      <c r="X51" s="57">
        <f t="shared" si="168"/>
        <v>3298856</v>
      </c>
      <c r="Y51" s="78">
        <f t="shared" si="169"/>
        <v>4530675</v>
      </c>
      <c r="Z51" s="57">
        <f t="shared" si="170"/>
        <v>14451744</v>
      </c>
      <c r="AA51" s="57">
        <f t="shared" si="171"/>
        <v>3493581</v>
      </c>
      <c r="AB51" s="57">
        <f t="shared" si="172"/>
        <v>14451744</v>
      </c>
      <c r="AC51" s="57">
        <f t="shared" si="173"/>
        <v>17945325</v>
      </c>
    </row>
    <row r="52" spans="1:29" x14ac:dyDescent="0.2">
      <c r="A52" s="52">
        <v>2001</v>
      </c>
      <c r="B52" s="56">
        <v>16921600</v>
      </c>
      <c r="C52" s="57">
        <v>4669900</v>
      </c>
      <c r="D52" s="56">
        <v>16921600</v>
      </c>
      <c r="E52" s="83">
        <f t="shared" si="161"/>
        <v>21591500</v>
      </c>
      <c r="F52" s="56">
        <v>210909</v>
      </c>
      <c r="G52" s="57">
        <v>53250</v>
      </c>
      <c r="H52" s="56">
        <v>210909</v>
      </c>
      <c r="I52" s="83">
        <f t="shared" si="162"/>
        <v>264159</v>
      </c>
      <c r="J52" s="56">
        <v>1868345</v>
      </c>
      <c r="K52" s="57">
        <v>517353</v>
      </c>
      <c r="L52" s="56">
        <v>1868345</v>
      </c>
      <c r="M52" s="83">
        <f t="shared" si="163"/>
        <v>2385698</v>
      </c>
      <c r="N52" s="56">
        <v>45882</v>
      </c>
      <c r="O52" s="57">
        <v>49542</v>
      </c>
      <c r="P52" s="56">
        <v>45882</v>
      </c>
      <c r="Q52" s="83">
        <f t="shared" si="164"/>
        <v>95424</v>
      </c>
      <c r="R52" s="56">
        <v>1067880</v>
      </c>
      <c r="S52" s="57">
        <v>580194</v>
      </c>
      <c r="T52" s="56">
        <v>1067880</v>
      </c>
      <c r="U52" s="83">
        <f t="shared" si="165"/>
        <v>1648074</v>
      </c>
      <c r="V52" s="57">
        <f t="shared" si="166"/>
        <v>3193016</v>
      </c>
      <c r="W52" s="57">
        <f t="shared" si="167"/>
        <v>1200339</v>
      </c>
      <c r="X52" s="57">
        <f t="shared" si="168"/>
        <v>3193016</v>
      </c>
      <c r="Y52" s="78">
        <f t="shared" si="169"/>
        <v>4393355</v>
      </c>
      <c r="Z52" s="57">
        <f t="shared" si="170"/>
        <v>13728584</v>
      </c>
      <c r="AA52" s="57">
        <f t="shared" si="171"/>
        <v>3469561</v>
      </c>
      <c r="AB52" s="57">
        <f t="shared" si="172"/>
        <v>13728584</v>
      </c>
      <c r="AC52" s="57">
        <f t="shared" si="173"/>
        <v>17198145</v>
      </c>
    </row>
    <row r="53" spans="1:29" x14ac:dyDescent="0.2">
      <c r="A53" s="52">
        <v>2002</v>
      </c>
      <c r="B53" s="56">
        <v>15753700</v>
      </c>
      <c r="C53" s="57">
        <v>4481700</v>
      </c>
      <c r="D53" s="56">
        <v>15753700</v>
      </c>
      <c r="E53" s="83">
        <f t="shared" si="161"/>
        <v>20235400</v>
      </c>
      <c r="F53" s="56">
        <v>193669</v>
      </c>
      <c r="G53" s="57">
        <v>49500</v>
      </c>
      <c r="H53" s="56">
        <v>193669</v>
      </c>
      <c r="I53" s="83">
        <f t="shared" si="162"/>
        <v>243169</v>
      </c>
      <c r="J53" s="56">
        <v>1720698</v>
      </c>
      <c r="K53" s="57">
        <v>538397</v>
      </c>
      <c r="L53" s="56">
        <v>1720698</v>
      </c>
      <c r="M53" s="83">
        <f t="shared" si="163"/>
        <v>2259095</v>
      </c>
      <c r="N53" s="56">
        <v>43925</v>
      </c>
      <c r="O53" s="57">
        <v>44175</v>
      </c>
      <c r="P53" s="56">
        <v>43925</v>
      </c>
      <c r="Q53" s="83">
        <f t="shared" si="164"/>
        <v>88100</v>
      </c>
      <c r="R53" s="56">
        <v>991679</v>
      </c>
      <c r="S53" s="57">
        <v>547217</v>
      </c>
      <c r="T53" s="56">
        <v>991679</v>
      </c>
      <c r="U53" s="83">
        <f t="shared" si="165"/>
        <v>1538896</v>
      </c>
      <c r="V53" s="57">
        <f t="shared" si="166"/>
        <v>2949971</v>
      </c>
      <c r="W53" s="57">
        <f t="shared" si="167"/>
        <v>1179289</v>
      </c>
      <c r="X53" s="57">
        <f t="shared" si="168"/>
        <v>2949971</v>
      </c>
      <c r="Y53" s="78">
        <f t="shared" si="169"/>
        <v>4129260</v>
      </c>
      <c r="Z53" s="57">
        <f t="shared" si="170"/>
        <v>12803729</v>
      </c>
      <c r="AA53" s="57">
        <f t="shared" si="171"/>
        <v>3302411</v>
      </c>
      <c r="AB53" s="57">
        <f t="shared" si="172"/>
        <v>12803729</v>
      </c>
      <c r="AC53" s="57">
        <f t="shared" si="173"/>
        <v>16106140</v>
      </c>
    </row>
    <row r="54" spans="1:29" x14ac:dyDescent="0.2">
      <c r="A54" s="52">
        <v>2003</v>
      </c>
      <c r="B54" s="56">
        <v>14982000</v>
      </c>
      <c r="C54" s="57">
        <v>4413500</v>
      </c>
      <c r="D54" s="56">
        <v>14982000</v>
      </c>
      <c r="E54" s="83">
        <f t="shared" si="161"/>
        <v>19395500</v>
      </c>
      <c r="F54" s="56">
        <v>185836</v>
      </c>
      <c r="G54" s="57">
        <v>51610</v>
      </c>
      <c r="H54" s="56">
        <v>185836</v>
      </c>
      <c r="I54" s="83">
        <f t="shared" si="162"/>
        <v>237446</v>
      </c>
      <c r="J54" s="56">
        <v>1615308</v>
      </c>
      <c r="K54" s="57">
        <v>535058</v>
      </c>
      <c r="L54" s="56">
        <v>1615308</v>
      </c>
      <c r="M54" s="83">
        <f t="shared" si="163"/>
        <v>2150366</v>
      </c>
      <c r="N54" s="56">
        <v>41557</v>
      </c>
      <c r="O54" s="57">
        <v>46710</v>
      </c>
      <c r="P54" s="56">
        <v>41557</v>
      </c>
      <c r="Q54" s="83">
        <f t="shared" si="164"/>
        <v>88267</v>
      </c>
      <c r="R54" s="56">
        <v>943435</v>
      </c>
      <c r="S54" s="57">
        <v>550918</v>
      </c>
      <c r="T54" s="56">
        <v>943435</v>
      </c>
      <c r="U54" s="83">
        <f t="shared" si="165"/>
        <v>1494353</v>
      </c>
      <c r="V54" s="57">
        <f t="shared" si="166"/>
        <v>2786136</v>
      </c>
      <c r="W54" s="57">
        <f t="shared" si="167"/>
        <v>1184296</v>
      </c>
      <c r="X54" s="57">
        <f t="shared" si="168"/>
        <v>2786136</v>
      </c>
      <c r="Y54" s="78">
        <f t="shared" si="169"/>
        <v>3970432</v>
      </c>
      <c r="Z54" s="57">
        <f t="shared" si="170"/>
        <v>12195864</v>
      </c>
      <c r="AA54" s="57">
        <f t="shared" si="171"/>
        <v>3229204</v>
      </c>
      <c r="AB54" s="57">
        <f t="shared" si="172"/>
        <v>12195864</v>
      </c>
      <c r="AC54" s="57">
        <f t="shared" si="173"/>
        <v>15425068</v>
      </c>
    </row>
    <row r="55" spans="1:29" x14ac:dyDescent="0.2">
      <c r="A55" s="52">
        <v>2004</v>
      </c>
      <c r="B55" s="56">
        <v>14800900</v>
      </c>
      <c r="C55" s="57">
        <v>4300900</v>
      </c>
      <c r="D55" s="56">
        <v>14800900</v>
      </c>
      <c r="E55" s="83">
        <f t="shared" si="161"/>
        <v>19101800</v>
      </c>
      <c r="F55" s="56">
        <v>186862</v>
      </c>
      <c r="G55" s="57">
        <v>51957</v>
      </c>
      <c r="H55" s="56">
        <v>186862</v>
      </c>
      <c r="I55" s="83">
        <f t="shared" si="162"/>
        <v>238819</v>
      </c>
      <c r="J55" s="56">
        <v>1601699</v>
      </c>
      <c r="K55" s="57">
        <v>500629</v>
      </c>
      <c r="L55" s="56">
        <v>1601699</v>
      </c>
      <c r="M55" s="83">
        <f t="shared" si="163"/>
        <v>2102328</v>
      </c>
      <c r="N55" s="56">
        <v>40611</v>
      </c>
      <c r="O55" s="57">
        <v>46848</v>
      </c>
      <c r="P55" s="56">
        <v>40611</v>
      </c>
      <c r="Q55" s="83">
        <f t="shared" si="164"/>
        <v>87459</v>
      </c>
      <c r="R55" s="56">
        <v>935119</v>
      </c>
      <c r="S55" s="57">
        <v>537977</v>
      </c>
      <c r="T55" s="56">
        <v>935119</v>
      </c>
      <c r="U55" s="83">
        <f t="shared" si="165"/>
        <v>1473096</v>
      </c>
      <c r="V55" s="57">
        <f t="shared" si="166"/>
        <v>2764291</v>
      </c>
      <c r="W55" s="57">
        <f t="shared" si="167"/>
        <v>1137411</v>
      </c>
      <c r="X55" s="57">
        <f t="shared" si="168"/>
        <v>2764291</v>
      </c>
      <c r="Y55" s="78">
        <f t="shared" si="169"/>
        <v>3901702</v>
      </c>
      <c r="Z55" s="57">
        <f t="shared" si="170"/>
        <v>12036609</v>
      </c>
      <c r="AA55" s="57">
        <f t="shared" si="171"/>
        <v>3163489</v>
      </c>
      <c r="AB55" s="57">
        <f t="shared" si="172"/>
        <v>12036609</v>
      </c>
      <c r="AC55" s="57">
        <f t="shared" si="173"/>
        <v>15200098</v>
      </c>
    </row>
    <row r="56" spans="1:29" x14ac:dyDescent="0.2">
      <c r="A56" s="52">
        <v>2005</v>
      </c>
      <c r="B56" s="56">
        <v>14733200</v>
      </c>
      <c r="C56" s="57">
        <v>4309000</v>
      </c>
      <c r="D56" s="56">
        <v>14733200</v>
      </c>
      <c r="E56" s="83">
        <f t="shared" si="161"/>
        <v>19042200</v>
      </c>
      <c r="F56" s="56">
        <v>190472</v>
      </c>
      <c r="G56" s="57">
        <v>52396</v>
      </c>
      <c r="H56" s="56">
        <v>190472</v>
      </c>
      <c r="I56" s="83">
        <f t="shared" si="162"/>
        <v>242868</v>
      </c>
      <c r="J56" s="56">
        <v>1582917</v>
      </c>
      <c r="K56" s="57">
        <v>479609</v>
      </c>
      <c r="L56" s="56">
        <v>1582917</v>
      </c>
      <c r="M56" s="83">
        <f t="shared" si="163"/>
        <v>2062526</v>
      </c>
      <c r="N56" s="56">
        <v>41175</v>
      </c>
      <c r="O56" s="57">
        <v>49607</v>
      </c>
      <c r="P56" s="56">
        <v>41175</v>
      </c>
      <c r="Q56" s="83">
        <f t="shared" si="164"/>
        <v>90782</v>
      </c>
      <c r="R56" s="56">
        <v>948166</v>
      </c>
      <c r="S56" s="57">
        <v>562418</v>
      </c>
      <c r="T56" s="56">
        <v>948166</v>
      </c>
      <c r="U56" s="83">
        <f t="shared" si="165"/>
        <v>1510584</v>
      </c>
      <c r="V56" s="57">
        <f t="shared" si="166"/>
        <v>2762730</v>
      </c>
      <c r="W56" s="57">
        <f t="shared" si="167"/>
        <v>1144030</v>
      </c>
      <c r="X56" s="57">
        <f t="shared" si="168"/>
        <v>2762730</v>
      </c>
      <c r="Y56" s="78">
        <f t="shared" si="169"/>
        <v>3906760</v>
      </c>
      <c r="Z56" s="57">
        <f t="shared" si="170"/>
        <v>11970470</v>
      </c>
      <c r="AA56" s="57">
        <f t="shared" si="171"/>
        <v>3164970</v>
      </c>
      <c r="AB56" s="57">
        <f t="shared" si="172"/>
        <v>11970470</v>
      </c>
      <c r="AC56" s="57">
        <f t="shared" si="173"/>
        <v>15135440</v>
      </c>
    </row>
    <row r="57" spans="1:29" x14ac:dyDescent="0.2">
      <c r="A57" s="52">
        <v>2006</v>
      </c>
      <c r="B57" s="56">
        <v>14685200</v>
      </c>
      <c r="C57" s="57">
        <v>4326700</v>
      </c>
      <c r="D57" s="56">
        <v>14685200</v>
      </c>
      <c r="E57" s="83">
        <f t="shared" si="161"/>
        <v>19011900</v>
      </c>
      <c r="F57" s="56">
        <v>195792</v>
      </c>
      <c r="G57" s="57">
        <v>53875</v>
      </c>
      <c r="H57" s="56">
        <v>195792</v>
      </c>
      <c r="I57" s="83">
        <f t="shared" si="162"/>
        <v>249667</v>
      </c>
      <c r="J57" s="56">
        <v>1576735</v>
      </c>
      <c r="K57" s="57">
        <v>463526</v>
      </c>
      <c r="L57" s="56">
        <v>1576735</v>
      </c>
      <c r="M57" s="83">
        <f t="shared" si="163"/>
        <v>2040261</v>
      </c>
      <c r="N57" s="56">
        <v>42745</v>
      </c>
      <c r="O57" s="57">
        <v>51492</v>
      </c>
      <c r="P57" s="56">
        <v>42745</v>
      </c>
      <c r="Q57" s="83">
        <f t="shared" si="164"/>
        <v>94237</v>
      </c>
      <c r="R57" s="56">
        <v>977618</v>
      </c>
      <c r="S57" s="57">
        <v>582431</v>
      </c>
      <c r="T57" s="56">
        <v>977618</v>
      </c>
      <c r="U57" s="83">
        <f t="shared" si="165"/>
        <v>1560049</v>
      </c>
      <c r="V57" s="57">
        <f t="shared" si="166"/>
        <v>2792890</v>
      </c>
      <c r="W57" s="57">
        <f t="shared" si="167"/>
        <v>1151324</v>
      </c>
      <c r="X57" s="57">
        <f t="shared" si="168"/>
        <v>2792890</v>
      </c>
      <c r="Y57" s="78">
        <f t="shared" si="169"/>
        <v>3944214</v>
      </c>
      <c r="Z57" s="57">
        <f t="shared" si="170"/>
        <v>11892310</v>
      </c>
      <c r="AA57" s="57">
        <f t="shared" si="171"/>
        <v>3175376</v>
      </c>
      <c r="AB57" s="57">
        <f t="shared" si="172"/>
        <v>11892310</v>
      </c>
      <c r="AC57" s="57">
        <f t="shared" si="173"/>
        <v>15067686</v>
      </c>
    </row>
    <row r="58" spans="1:29" x14ac:dyDescent="0.2">
      <c r="A58" s="52">
        <v>2007</v>
      </c>
      <c r="B58" s="56">
        <v>14471800</v>
      </c>
      <c r="C58" s="57">
        <v>4516900</v>
      </c>
      <c r="D58" s="56">
        <v>14471800</v>
      </c>
      <c r="E58" s="83">
        <f t="shared" si="161"/>
        <v>18988700</v>
      </c>
      <c r="F58" s="56">
        <v>193404</v>
      </c>
      <c r="G58" s="57">
        <v>62010</v>
      </c>
      <c r="H58" s="56">
        <v>193404</v>
      </c>
      <c r="I58" s="83">
        <f t="shared" si="162"/>
        <v>255414</v>
      </c>
      <c r="J58" s="56">
        <v>1547902</v>
      </c>
      <c r="K58" s="57">
        <v>489224</v>
      </c>
      <c r="L58" s="56">
        <v>1547902</v>
      </c>
      <c r="M58" s="83">
        <f t="shared" si="163"/>
        <v>2037126</v>
      </c>
      <c r="N58" s="56">
        <v>42810</v>
      </c>
      <c r="O58" s="57">
        <v>55867</v>
      </c>
      <c r="P58" s="56">
        <v>42810</v>
      </c>
      <c r="Q58" s="83">
        <f t="shared" si="164"/>
        <v>98677</v>
      </c>
      <c r="R58" s="56">
        <v>988922</v>
      </c>
      <c r="S58" s="57">
        <v>627463</v>
      </c>
      <c r="T58" s="56">
        <v>988922</v>
      </c>
      <c r="U58" s="83">
        <f t="shared" si="165"/>
        <v>1616385</v>
      </c>
      <c r="V58" s="57">
        <f t="shared" si="166"/>
        <v>2773038</v>
      </c>
      <c r="W58" s="57">
        <f t="shared" si="167"/>
        <v>1234564</v>
      </c>
      <c r="X58" s="57">
        <f t="shared" si="168"/>
        <v>2773038</v>
      </c>
      <c r="Y58" s="78">
        <f t="shared" si="169"/>
        <v>4007602</v>
      </c>
      <c r="Z58" s="57">
        <f t="shared" si="170"/>
        <v>11698762</v>
      </c>
      <c r="AA58" s="57">
        <f t="shared" si="171"/>
        <v>3282336</v>
      </c>
      <c r="AB58" s="57">
        <f t="shared" si="172"/>
        <v>11698762</v>
      </c>
      <c r="AC58" s="57">
        <f t="shared" si="173"/>
        <v>14981098</v>
      </c>
    </row>
    <row r="59" spans="1:29" x14ac:dyDescent="0.2">
      <c r="A59" s="52">
        <v>2008</v>
      </c>
      <c r="B59" s="56">
        <v>13980300</v>
      </c>
      <c r="C59" s="57">
        <v>4701400</v>
      </c>
      <c r="D59" s="56">
        <v>13980300</v>
      </c>
      <c r="E59" s="83">
        <f t="shared" si="161"/>
        <v>18681700</v>
      </c>
      <c r="F59" s="56">
        <v>183866</v>
      </c>
      <c r="G59" s="57">
        <v>62098</v>
      </c>
      <c r="H59" s="56">
        <v>183866</v>
      </c>
      <c r="I59" s="83">
        <f t="shared" si="162"/>
        <v>245964</v>
      </c>
      <c r="J59" s="56">
        <v>1503571</v>
      </c>
      <c r="K59" s="57">
        <v>492570</v>
      </c>
      <c r="L59" s="56">
        <v>1503571</v>
      </c>
      <c r="M59" s="83">
        <f t="shared" si="163"/>
        <v>1996141</v>
      </c>
      <c r="N59" s="56">
        <v>40595</v>
      </c>
      <c r="O59" s="57">
        <v>58045</v>
      </c>
      <c r="P59" s="56">
        <v>40595</v>
      </c>
      <c r="Q59" s="83">
        <f t="shared" si="164"/>
        <v>98640</v>
      </c>
      <c r="R59" s="56">
        <v>975867</v>
      </c>
      <c r="S59" s="57">
        <v>702120</v>
      </c>
      <c r="T59" s="56">
        <v>975867</v>
      </c>
      <c r="U59" s="83">
        <f t="shared" si="165"/>
        <v>1677987</v>
      </c>
      <c r="V59" s="57">
        <f t="shared" si="166"/>
        <v>2703899</v>
      </c>
      <c r="W59" s="57">
        <f t="shared" si="167"/>
        <v>1314833</v>
      </c>
      <c r="X59" s="57">
        <f t="shared" si="168"/>
        <v>2703899</v>
      </c>
      <c r="Y59" s="78">
        <f t="shared" si="169"/>
        <v>4018732</v>
      </c>
      <c r="Z59" s="57">
        <f t="shared" si="170"/>
        <v>11276401</v>
      </c>
      <c r="AA59" s="57">
        <f t="shared" si="171"/>
        <v>3386567</v>
      </c>
      <c r="AB59" s="57">
        <f t="shared" si="172"/>
        <v>11276401</v>
      </c>
      <c r="AC59" s="57">
        <f t="shared" si="173"/>
        <v>14662968</v>
      </c>
    </row>
    <row r="60" spans="1:29" x14ac:dyDescent="0.2">
      <c r="A60" s="52">
        <v>2009</v>
      </c>
      <c r="B60" s="56">
        <v>12489200</v>
      </c>
      <c r="C60" s="57">
        <v>4590000</v>
      </c>
      <c r="D60" s="56">
        <v>12489200</v>
      </c>
      <c r="E60" s="83">
        <f t="shared" si="161"/>
        <v>17079200</v>
      </c>
      <c r="F60" s="56">
        <v>165534</v>
      </c>
      <c r="G60" s="57">
        <v>58496</v>
      </c>
      <c r="H60" s="56">
        <v>165534</v>
      </c>
      <c r="I60" s="83">
        <f t="shared" si="162"/>
        <v>224030</v>
      </c>
      <c r="J60" s="56">
        <v>1376596</v>
      </c>
      <c r="K60" s="57">
        <v>485183</v>
      </c>
      <c r="L60" s="56">
        <v>1376596</v>
      </c>
      <c r="M60" s="83">
        <f t="shared" si="163"/>
        <v>1861779</v>
      </c>
      <c r="N60" s="56">
        <v>36422</v>
      </c>
      <c r="O60" s="57">
        <v>54350</v>
      </c>
      <c r="P60" s="56">
        <v>36422</v>
      </c>
      <c r="Q60" s="83">
        <f t="shared" si="164"/>
        <v>90772</v>
      </c>
      <c r="R60" s="56">
        <v>897518</v>
      </c>
      <c r="S60" s="57">
        <v>675599</v>
      </c>
      <c r="T60" s="56">
        <v>897518</v>
      </c>
      <c r="U60" s="83">
        <f t="shared" si="165"/>
        <v>1573117</v>
      </c>
      <c r="V60" s="57">
        <f t="shared" si="166"/>
        <v>2476070</v>
      </c>
      <c r="W60" s="57">
        <f t="shared" si="167"/>
        <v>1273628</v>
      </c>
      <c r="X60" s="57">
        <f t="shared" si="168"/>
        <v>2476070</v>
      </c>
      <c r="Y60" s="78">
        <f t="shared" si="169"/>
        <v>3749698</v>
      </c>
      <c r="Z60" s="57">
        <f t="shared" si="170"/>
        <v>10013130</v>
      </c>
      <c r="AA60" s="57">
        <f t="shared" si="171"/>
        <v>3316372</v>
      </c>
      <c r="AB60" s="57">
        <f t="shared" si="172"/>
        <v>10013130</v>
      </c>
      <c r="AC60" s="57">
        <f t="shared" si="173"/>
        <v>13329502</v>
      </c>
    </row>
    <row r="61" spans="1:29" x14ac:dyDescent="0.2">
      <c r="A61" s="52">
        <v>2010</v>
      </c>
      <c r="B61" s="56">
        <v>12102900</v>
      </c>
      <c r="C61" s="57">
        <v>4767400</v>
      </c>
      <c r="D61" s="56">
        <v>12102900</v>
      </c>
      <c r="E61" s="83">
        <f t="shared" si="161"/>
        <v>16870300</v>
      </c>
      <c r="F61" s="56">
        <v>159055</v>
      </c>
      <c r="G61" s="57">
        <v>59975</v>
      </c>
      <c r="H61" s="56">
        <v>159055</v>
      </c>
      <c r="I61" s="83">
        <f t="shared" si="162"/>
        <v>219030</v>
      </c>
      <c r="J61" s="56">
        <v>1323014</v>
      </c>
      <c r="K61" s="57">
        <v>510941</v>
      </c>
      <c r="L61" s="56">
        <v>1323014</v>
      </c>
      <c r="M61" s="83">
        <f t="shared" si="163"/>
        <v>1833955</v>
      </c>
      <c r="N61" s="56">
        <v>34537</v>
      </c>
      <c r="O61" s="57">
        <v>57554</v>
      </c>
      <c r="P61" s="56">
        <v>34537</v>
      </c>
      <c r="Q61" s="83">
        <f t="shared" si="164"/>
        <v>92091</v>
      </c>
      <c r="R61" s="56">
        <v>865262</v>
      </c>
      <c r="S61" s="57">
        <v>712100</v>
      </c>
      <c r="T61" s="56">
        <v>865262</v>
      </c>
      <c r="U61" s="83">
        <f t="shared" si="165"/>
        <v>1577362</v>
      </c>
      <c r="V61" s="57">
        <f t="shared" si="166"/>
        <v>2381868</v>
      </c>
      <c r="W61" s="57">
        <f t="shared" si="167"/>
        <v>1340570</v>
      </c>
      <c r="X61" s="57">
        <f t="shared" si="168"/>
        <v>2381868</v>
      </c>
      <c r="Y61" s="78">
        <f t="shared" si="169"/>
        <v>3722438</v>
      </c>
      <c r="Z61" s="57">
        <f t="shared" si="170"/>
        <v>9721032</v>
      </c>
      <c r="AA61" s="57">
        <f t="shared" si="171"/>
        <v>3426830</v>
      </c>
      <c r="AB61" s="57">
        <f t="shared" si="172"/>
        <v>9721032</v>
      </c>
      <c r="AC61" s="57">
        <f t="shared" si="173"/>
        <v>13147862</v>
      </c>
    </row>
    <row r="62" spans="1:29" x14ac:dyDescent="0.2">
      <c r="A62" s="52">
        <v>2011</v>
      </c>
      <c r="B62" s="56">
        <v>12386700</v>
      </c>
      <c r="C62" s="57">
        <v>4716600</v>
      </c>
      <c r="D62" s="56">
        <v>12386700</v>
      </c>
      <c r="E62" s="83">
        <f t="shared" si="161"/>
        <v>17103300</v>
      </c>
      <c r="F62" s="56">
        <v>161765</v>
      </c>
      <c r="G62" s="57">
        <v>59614</v>
      </c>
      <c r="H62" s="56">
        <v>161765</v>
      </c>
      <c r="I62" s="83">
        <f t="shared" si="162"/>
        <v>221379</v>
      </c>
      <c r="J62" s="56">
        <v>1336049</v>
      </c>
      <c r="K62" s="57">
        <v>499753</v>
      </c>
      <c r="L62" s="56">
        <v>1336049</v>
      </c>
      <c r="M62" s="83">
        <f t="shared" si="163"/>
        <v>1835802</v>
      </c>
      <c r="N62" s="56">
        <v>35617</v>
      </c>
      <c r="O62" s="57">
        <v>59858</v>
      </c>
      <c r="P62" s="56">
        <v>35617</v>
      </c>
      <c r="Q62" s="83">
        <f t="shared" si="164"/>
        <v>95475</v>
      </c>
      <c r="R62" s="56">
        <v>901286</v>
      </c>
      <c r="S62" s="57">
        <v>707236</v>
      </c>
      <c r="T62" s="56">
        <v>901286</v>
      </c>
      <c r="U62" s="83">
        <f t="shared" si="165"/>
        <v>1608522</v>
      </c>
      <c r="V62" s="57">
        <f t="shared" si="166"/>
        <v>2434717</v>
      </c>
      <c r="W62" s="57">
        <f t="shared" si="167"/>
        <v>1326461</v>
      </c>
      <c r="X62" s="57">
        <f t="shared" si="168"/>
        <v>2434717</v>
      </c>
      <c r="Y62" s="78">
        <f t="shared" si="169"/>
        <v>3761178</v>
      </c>
      <c r="Z62" s="57">
        <f t="shared" si="170"/>
        <v>9951983</v>
      </c>
      <c r="AA62" s="57">
        <f t="shared" si="171"/>
        <v>3390139</v>
      </c>
      <c r="AB62" s="57">
        <f t="shared" si="172"/>
        <v>9951983</v>
      </c>
      <c r="AC62" s="57">
        <f t="shared" si="173"/>
        <v>13342122</v>
      </c>
    </row>
    <row r="63" spans="1:29" x14ac:dyDescent="0.2">
      <c r="A63" s="52">
        <v>2012</v>
      </c>
      <c r="B63" s="56">
        <v>12596500</v>
      </c>
      <c r="C63" s="57">
        <v>4809400</v>
      </c>
      <c r="D63" s="56">
        <v>12596500</v>
      </c>
      <c r="E63" s="83">
        <f t="shared" si="161"/>
        <v>17405900</v>
      </c>
      <c r="F63" s="56">
        <v>167265</v>
      </c>
      <c r="G63" s="57">
        <v>61269</v>
      </c>
      <c r="H63" s="56">
        <v>167265</v>
      </c>
      <c r="I63" s="83">
        <f t="shared" si="162"/>
        <v>228534</v>
      </c>
      <c r="J63" s="56">
        <v>1342487</v>
      </c>
      <c r="K63" s="57">
        <v>501443</v>
      </c>
      <c r="L63" s="56">
        <v>1342487</v>
      </c>
      <c r="M63" s="83">
        <f t="shared" si="163"/>
        <v>1843930</v>
      </c>
      <c r="N63" s="56">
        <v>35862</v>
      </c>
      <c r="O63" s="57">
        <v>64024</v>
      </c>
      <c r="P63" s="56">
        <v>35862</v>
      </c>
      <c r="Q63" s="83">
        <f t="shared" si="164"/>
        <v>99886</v>
      </c>
      <c r="R63" s="56">
        <v>929092</v>
      </c>
      <c r="S63" s="57">
        <v>744268</v>
      </c>
      <c r="T63" s="56">
        <v>929092</v>
      </c>
      <c r="U63" s="83">
        <f t="shared" si="165"/>
        <v>1673360</v>
      </c>
      <c r="V63" s="57">
        <f t="shared" si="166"/>
        <v>2474706</v>
      </c>
      <c r="W63" s="57">
        <f t="shared" si="167"/>
        <v>1371004</v>
      </c>
      <c r="X63" s="57">
        <f t="shared" si="168"/>
        <v>2474706</v>
      </c>
      <c r="Y63" s="78">
        <f t="shared" si="169"/>
        <v>3845710</v>
      </c>
      <c r="Z63" s="57">
        <f t="shared" si="170"/>
        <v>10121794</v>
      </c>
      <c r="AA63" s="57">
        <f t="shared" si="171"/>
        <v>3438396</v>
      </c>
      <c r="AB63" s="57">
        <f t="shared" si="172"/>
        <v>10121794</v>
      </c>
      <c r="AC63" s="57">
        <f t="shared" si="173"/>
        <v>13560190</v>
      </c>
    </row>
    <row r="64" spans="1:29" x14ac:dyDescent="0.2">
      <c r="A64" s="52">
        <v>2013</v>
      </c>
      <c r="B64" s="56"/>
      <c r="C64" s="57"/>
      <c r="D64" s="56"/>
      <c r="E64" s="83"/>
      <c r="F64" s="56"/>
      <c r="G64" s="57"/>
      <c r="H64" s="56"/>
      <c r="I64" s="83"/>
      <c r="J64" s="56"/>
      <c r="K64" s="57"/>
      <c r="L64" s="56"/>
      <c r="M64" s="83"/>
      <c r="N64" s="56"/>
      <c r="O64" s="57"/>
      <c r="P64" s="56"/>
      <c r="Q64" s="83"/>
      <c r="R64" s="56"/>
      <c r="S64" s="57"/>
      <c r="T64" s="56"/>
      <c r="U64" s="83"/>
      <c r="V64" s="57"/>
      <c r="W64" s="57"/>
      <c r="X64" s="57"/>
      <c r="Y64" s="78"/>
      <c r="Z64" s="57"/>
      <c r="AA64" s="57"/>
      <c r="AB64" s="57"/>
      <c r="AC64" s="57"/>
    </row>
    <row r="65" spans="1:29" x14ac:dyDescent="0.2">
      <c r="E65" s="76"/>
      <c r="I65" s="76"/>
      <c r="M65" s="76"/>
      <c r="Q65" s="76"/>
      <c r="U65" s="76"/>
      <c r="Y65" s="76"/>
    </row>
    <row r="66" spans="1:29" x14ac:dyDescent="0.2">
      <c r="A66" s="39" t="s">
        <v>709</v>
      </c>
      <c r="E66" s="76"/>
      <c r="I66" s="76"/>
      <c r="M66" s="76"/>
      <c r="Q66" s="76"/>
      <c r="U66" s="76"/>
      <c r="Y66" s="76"/>
    </row>
    <row r="67" spans="1:29" x14ac:dyDescent="0.2">
      <c r="A67" s="52">
        <v>1995</v>
      </c>
      <c r="B67" s="57">
        <f t="shared" ref="B67:C84" si="174">(B4*1000000)/$AD4/B46</f>
        <v>42229.145613821129</v>
      </c>
      <c r="C67" s="57">
        <f t="shared" si="174"/>
        <v>16264.860659649823</v>
      </c>
      <c r="D67" s="57"/>
      <c r="E67" s="78">
        <f t="shared" ref="E67:G84" si="175">(E4*1000000)/$AD4/E46</f>
        <v>36721.920095352521</v>
      </c>
      <c r="F67" s="57">
        <f t="shared" si="175"/>
        <v>48985.908561734854</v>
      </c>
      <c r="G67" s="57">
        <f t="shared" si="175"/>
        <v>11332.022967539175</v>
      </c>
      <c r="H67" s="57"/>
      <c r="I67" s="78">
        <f t="shared" ref="I67:K84" si="176">(I4*1000000)/$AD4/I46</f>
        <v>41209.171764920007</v>
      </c>
      <c r="J67" s="57">
        <f t="shared" si="176"/>
        <v>57058.730493677649</v>
      </c>
      <c r="K67" s="57">
        <f t="shared" si="176"/>
        <v>14028.882097569316</v>
      </c>
      <c r="L67" s="57"/>
      <c r="M67" s="78">
        <f t="shared" ref="M67:O84" si="177">(M4*1000000)/$AD4/M46</f>
        <v>47354.237393054944</v>
      </c>
      <c r="N67" s="57">
        <f t="shared" si="177"/>
        <v>10711.393712958268</v>
      </c>
      <c r="O67" s="57">
        <f t="shared" si="177"/>
        <v>1935.1843884526595</v>
      </c>
      <c r="P67" s="57"/>
      <c r="Q67" s="78">
        <f t="shared" ref="Q67:S84" si="178">(Q4*1000000)/$AD4/Q46</f>
        <v>6367.4793378467029</v>
      </c>
      <c r="R67" s="57">
        <f t="shared" si="178"/>
        <v>73964.930381155515</v>
      </c>
      <c r="S67" s="57">
        <f t="shared" si="178"/>
        <v>10707.757935686363</v>
      </c>
      <c r="T67" s="57"/>
      <c r="U67" s="78">
        <f t="shared" ref="U67:W84" si="179">(U4*1000000)/$AD4/U46</f>
        <v>52167.118580224807</v>
      </c>
      <c r="V67" s="57">
        <f t="shared" si="179"/>
        <v>61555.136584099513</v>
      </c>
      <c r="W67" s="57">
        <f t="shared" si="179"/>
        <v>11857.765813747048</v>
      </c>
      <c r="X67" s="57"/>
      <c r="Y67" s="78">
        <f t="shared" ref="Y67:AA84" si="180">(Y4*1000000)/$AD4/Y46</f>
        <v>47878.131001522852</v>
      </c>
      <c r="Z67" s="57">
        <f t="shared" si="180"/>
        <v>38143.816119175943</v>
      </c>
      <c r="AA67" s="57">
        <f t="shared" si="180"/>
        <v>17703.68266888263</v>
      </c>
      <c r="AB67" s="57"/>
      <c r="AC67" s="57">
        <f t="shared" ref="AC67:AC84" si="181">(AC4*1000000)/$AD4/AC46</f>
        <v>34110.234350058025</v>
      </c>
    </row>
    <row r="68" spans="1:29" x14ac:dyDescent="0.2">
      <c r="A68" s="52">
        <v>1996</v>
      </c>
      <c r="B68" s="57">
        <f t="shared" si="174"/>
        <v>41412.404098964056</v>
      </c>
      <c r="C68" s="57">
        <f t="shared" si="174"/>
        <v>15886.437146285505</v>
      </c>
      <c r="D68" s="57">
        <f t="shared" ref="D68:D84" si="182">(D5*1000000)/$AD5/D47</f>
        <v>3182.9863132517366</v>
      </c>
      <c r="E68" s="78">
        <f t="shared" si="175"/>
        <v>38505.635621150184</v>
      </c>
      <c r="F68" s="57">
        <f t="shared" si="175"/>
        <v>47347.840666993216</v>
      </c>
      <c r="G68" s="57">
        <f t="shared" si="175"/>
        <v>11607.94497377392</v>
      </c>
      <c r="H68" s="57">
        <f t="shared" ref="H68:H84" si="183">(H5*1000000)/$AD5/H47</f>
        <v>19840.095206161302</v>
      </c>
      <c r="I68" s="78">
        <f t="shared" si="176"/>
        <v>55563.362613153346</v>
      </c>
      <c r="J68" s="57">
        <f t="shared" si="176"/>
        <v>58316.590226730135</v>
      </c>
      <c r="K68" s="57">
        <f t="shared" si="176"/>
        <v>12533.872429047793</v>
      </c>
      <c r="L68" s="57">
        <f t="shared" ref="L68:L84" si="184">(L5*1000000)/$AD5/L47</f>
        <v>7869.9180717441504</v>
      </c>
      <c r="M68" s="78">
        <f t="shared" si="177"/>
        <v>54021.086218475561</v>
      </c>
      <c r="N68" s="57">
        <f t="shared" si="177"/>
        <v>20629.619531752567</v>
      </c>
      <c r="O68" s="57">
        <f t="shared" si="177"/>
        <v>1173.362250748032</v>
      </c>
      <c r="P68" s="57">
        <f t="shared" ref="P68:P84" si="185">(P5*1000000)/$AD5/P47</f>
        <v>4818.722434266394</v>
      </c>
      <c r="Q68" s="78">
        <f t="shared" si="178"/>
        <v>13408.336928550043</v>
      </c>
      <c r="R68" s="57">
        <f t="shared" si="178"/>
        <v>76800.482576775074</v>
      </c>
      <c r="S68" s="57">
        <f t="shared" si="178"/>
        <v>10689.182444492817</v>
      </c>
      <c r="T68" s="57">
        <f t="shared" ref="T68:T84" si="186">(T5*1000000)/$AD5/T47</f>
        <v>4226.7280922797563</v>
      </c>
      <c r="U68" s="78">
        <f t="shared" si="179"/>
        <v>56828.196230247988</v>
      </c>
      <c r="V68" s="57">
        <f t="shared" si="179"/>
        <v>63246.842246528649</v>
      </c>
      <c r="W68" s="57">
        <f t="shared" si="179"/>
        <v>11185.243115539848</v>
      </c>
      <c r="X68" s="57">
        <f t="shared" ref="X68:X84" si="187">(X5*1000000)/$AD5/X47</f>
        <v>7377.5861055126597</v>
      </c>
      <c r="Y68" s="78">
        <f t="shared" si="180"/>
        <v>54265.988624958169</v>
      </c>
      <c r="Z68" s="57">
        <f t="shared" si="180"/>
        <v>36638.818626461216</v>
      </c>
      <c r="AA68" s="57">
        <f t="shared" si="180"/>
        <v>17478.909382108504</v>
      </c>
      <c r="AB68" s="57">
        <f t="shared" ref="AB68:AB84" si="188">(AB5*1000000)/$AD5/AB47</f>
        <v>2265.9358951930717</v>
      </c>
      <c r="AC68" s="57">
        <f t="shared" si="181"/>
        <v>34687.397458237167</v>
      </c>
    </row>
    <row r="69" spans="1:29" x14ac:dyDescent="0.2">
      <c r="A69" s="52">
        <v>1997</v>
      </c>
      <c r="B69" s="57">
        <f t="shared" si="174"/>
        <v>45407.962922598759</v>
      </c>
      <c r="C69" s="57">
        <f t="shared" si="174"/>
        <v>13571.465639344162</v>
      </c>
      <c r="D69" s="57">
        <f t="shared" si="182"/>
        <v>3378.0770778830874</v>
      </c>
      <c r="E69" s="78">
        <f t="shared" si="175"/>
        <v>41313.135664088033</v>
      </c>
      <c r="F69" s="57">
        <f t="shared" si="175"/>
        <v>66371.986187720118</v>
      </c>
      <c r="G69" s="57">
        <f t="shared" si="175"/>
        <v>12208.769466022732</v>
      </c>
      <c r="H69" s="57">
        <f t="shared" si="183"/>
        <v>18692.226850459901</v>
      </c>
      <c r="I69" s="78">
        <f t="shared" si="176"/>
        <v>70219.411946399472</v>
      </c>
      <c r="J69" s="57">
        <f t="shared" si="176"/>
        <v>59891.5948611028</v>
      </c>
      <c r="K69" s="57">
        <f t="shared" si="176"/>
        <v>12987.006243568572</v>
      </c>
      <c r="L69" s="57">
        <f t="shared" si="184"/>
        <v>7865.3385160071248</v>
      </c>
      <c r="M69" s="78">
        <f t="shared" si="177"/>
        <v>55892.79842319803</v>
      </c>
      <c r="N69" s="57">
        <f t="shared" si="177"/>
        <v>48400.473876865864</v>
      </c>
      <c r="O69" s="57">
        <f t="shared" si="177"/>
        <v>1112.294100176709</v>
      </c>
      <c r="P69" s="57">
        <f t="shared" si="185"/>
        <v>226.85096539903572</v>
      </c>
      <c r="Q69" s="78">
        <f t="shared" si="178"/>
        <v>25025.109798890255</v>
      </c>
      <c r="R69" s="57">
        <f t="shared" si="178"/>
        <v>84533.410657797765</v>
      </c>
      <c r="S69" s="57">
        <f t="shared" si="178"/>
        <v>9857.5501036040278</v>
      </c>
      <c r="T69" s="57">
        <f t="shared" si="186"/>
        <v>5458.3895153913454</v>
      </c>
      <c r="U69" s="78">
        <f t="shared" si="179"/>
        <v>62176.480794775474</v>
      </c>
      <c r="V69" s="57">
        <f t="shared" si="179"/>
        <v>68420.707322163435</v>
      </c>
      <c r="W69" s="57">
        <f t="shared" si="179"/>
        <v>10974.839943017887</v>
      </c>
      <c r="X69" s="57">
        <f t="shared" si="187"/>
        <v>7654.8009196872208</v>
      </c>
      <c r="Y69" s="78">
        <f t="shared" si="180"/>
        <v>58442.088121885718</v>
      </c>
      <c r="Z69" s="57">
        <f t="shared" si="180"/>
        <v>40310.274831221948</v>
      </c>
      <c r="AA69" s="57">
        <f t="shared" si="180"/>
        <v>14437.409976361863</v>
      </c>
      <c r="AB69" s="57">
        <f t="shared" si="188"/>
        <v>2430.7148763160021</v>
      </c>
      <c r="AC69" s="57">
        <f t="shared" si="181"/>
        <v>37139.199790264742</v>
      </c>
    </row>
    <row r="70" spans="1:29" x14ac:dyDescent="0.2">
      <c r="A70" s="52">
        <v>1998</v>
      </c>
      <c r="B70" s="57">
        <f t="shared" si="174"/>
        <v>44421.32908404155</v>
      </c>
      <c r="C70" s="57">
        <f t="shared" si="174"/>
        <v>11450.132317407159</v>
      </c>
      <c r="D70" s="57">
        <f t="shared" si="182"/>
        <v>3412.5316468858873</v>
      </c>
      <c r="E70" s="78">
        <f t="shared" si="175"/>
        <v>40104.098546318928</v>
      </c>
      <c r="F70" s="57">
        <f t="shared" si="175"/>
        <v>62531.975774284983</v>
      </c>
      <c r="G70" s="57">
        <f t="shared" si="175"/>
        <v>11101.296840467423</v>
      </c>
      <c r="H70" s="57">
        <f t="shared" si="183"/>
        <v>4609.3299653756285</v>
      </c>
      <c r="I70" s="78">
        <f t="shared" si="176"/>
        <v>55660.481062656625</v>
      </c>
      <c r="J70" s="57">
        <f t="shared" si="176"/>
        <v>55428.733328573719</v>
      </c>
      <c r="K70" s="57">
        <f t="shared" si="176"/>
        <v>10482.117020811462</v>
      </c>
      <c r="L70" s="57">
        <f t="shared" si="184"/>
        <v>7890.0020066120933</v>
      </c>
      <c r="M70" s="78">
        <f t="shared" si="177"/>
        <v>51169.050056488479</v>
      </c>
      <c r="N70" s="57">
        <f t="shared" si="177"/>
        <v>50641.486852448259</v>
      </c>
      <c r="O70" s="57">
        <f t="shared" si="177"/>
        <v>834.94500285119511</v>
      </c>
      <c r="P70" s="57">
        <f t="shared" si="185"/>
        <v>318.37696471511066</v>
      </c>
      <c r="Q70" s="78">
        <f t="shared" si="178"/>
        <v>25812.417148023236</v>
      </c>
      <c r="R70" s="57">
        <f t="shared" si="178"/>
        <v>83618.693814210608</v>
      </c>
      <c r="S70" s="57">
        <f t="shared" si="178"/>
        <v>9271.1569618098001</v>
      </c>
      <c r="T70" s="57">
        <f t="shared" si="186"/>
        <v>6757.0673864179616</v>
      </c>
      <c r="U70" s="78">
        <f t="shared" si="179"/>
        <v>62484.110946950379</v>
      </c>
      <c r="V70" s="57">
        <f t="shared" si="179"/>
        <v>65287.368346481897</v>
      </c>
      <c r="W70" s="57">
        <f t="shared" si="179"/>
        <v>9582.9982990967546</v>
      </c>
      <c r="X70" s="57">
        <f t="shared" si="187"/>
        <v>7183.2938557310572</v>
      </c>
      <c r="Y70" s="78">
        <f t="shared" si="180"/>
        <v>55092.494626733504</v>
      </c>
      <c r="Z70" s="57">
        <f t="shared" si="180"/>
        <v>39715.083360788623</v>
      </c>
      <c r="AA70" s="57">
        <f t="shared" si="180"/>
        <v>12107.895023160245</v>
      </c>
      <c r="AB70" s="57">
        <f t="shared" si="188"/>
        <v>2562.0523922663956</v>
      </c>
      <c r="AC70" s="57">
        <f t="shared" si="181"/>
        <v>36350.348403610238</v>
      </c>
    </row>
    <row r="71" spans="1:29" x14ac:dyDescent="0.2">
      <c r="A71" s="52">
        <v>1999</v>
      </c>
      <c r="B71" s="57">
        <f t="shared" si="174"/>
        <v>44851.874846829509</v>
      </c>
      <c r="C71" s="57">
        <f t="shared" si="174"/>
        <v>11865.155044260504</v>
      </c>
      <c r="D71" s="57">
        <f t="shared" si="182"/>
        <v>3776.5994800767012</v>
      </c>
      <c r="E71" s="78">
        <f t="shared" si="175"/>
        <v>40796.520095518965</v>
      </c>
      <c r="F71" s="57">
        <f t="shared" si="175"/>
        <v>64849.071054208885</v>
      </c>
      <c r="G71" s="57">
        <f t="shared" si="175"/>
        <v>12487.791660213001</v>
      </c>
      <c r="H71" s="57">
        <f t="shared" si="183"/>
        <v>4647.7223017194365</v>
      </c>
      <c r="I71" s="78">
        <f t="shared" si="176"/>
        <v>58307.956828678034</v>
      </c>
      <c r="J71" s="57">
        <f t="shared" si="176"/>
        <v>54827.280700911033</v>
      </c>
      <c r="K71" s="57">
        <f t="shared" si="176"/>
        <v>13234.382226007785</v>
      </c>
      <c r="L71" s="57">
        <f t="shared" si="184"/>
        <v>9380.0523053367961</v>
      </c>
      <c r="M71" s="78">
        <f t="shared" si="177"/>
        <v>51992.770535142954</v>
      </c>
      <c r="N71" s="57">
        <f t="shared" si="177"/>
        <v>87682.384709215446</v>
      </c>
      <c r="O71" s="57">
        <f t="shared" si="177"/>
        <v>773.31722612118392</v>
      </c>
      <c r="P71" s="57">
        <f t="shared" si="185"/>
        <v>857.73148513077183</v>
      </c>
      <c r="Q71" s="78">
        <f t="shared" si="178"/>
        <v>45344.631025754097</v>
      </c>
      <c r="R71" s="57">
        <f t="shared" si="178"/>
        <v>86690.315683648034</v>
      </c>
      <c r="S71" s="57">
        <f t="shared" si="178"/>
        <v>8437.5286332515043</v>
      </c>
      <c r="T71" s="57">
        <f t="shared" si="186"/>
        <v>9432.2559799102164</v>
      </c>
      <c r="U71" s="78">
        <f t="shared" si="179"/>
        <v>65999.000123332749</v>
      </c>
      <c r="V71" s="57">
        <f t="shared" si="179"/>
        <v>66673.720729560373</v>
      </c>
      <c r="W71" s="57">
        <f t="shared" si="179"/>
        <v>10595.374861820332</v>
      </c>
      <c r="X71" s="57">
        <f t="shared" si="187"/>
        <v>8961.7284983441168</v>
      </c>
      <c r="Y71" s="78">
        <f t="shared" si="180"/>
        <v>57394.544043129063</v>
      </c>
      <c r="Z71" s="57">
        <f t="shared" si="180"/>
        <v>39958.530870056304</v>
      </c>
      <c r="AA71" s="57">
        <f t="shared" si="180"/>
        <v>12319.979853961016</v>
      </c>
      <c r="AB71" s="57">
        <f t="shared" si="188"/>
        <v>2613.8829992307824</v>
      </c>
      <c r="AC71" s="57">
        <f t="shared" si="181"/>
        <v>36638.469166598727</v>
      </c>
    </row>
    <row r="72" spans="1:29" x14ac:dyDescent="0.2">
      <c r="A72" s="52">
        <v>2000</v>
      </c>
      <c r="B72" s="57">
        <f t="shared" si="174"/>
        <v>47402.793590929628</v>
      </c>
      <c r="C72" s="57">
        <f t="shared" si="174"/>
        <v>18687.859382582101</v>
      </c>
      <c r="D72" s="57">
        <f t="shared" si="182"/>
        <v>4995.9021759394327</v>
      </c>
      <c r="E72" s="78">
        <f t="shared" si="175"/>
        <v>45311.260891877537</v>
      </c>
      <c r="F72" s="57">
        <f t="shared" si="175"/>
        <v>73981.911995928065</v>
      </c>
      <c r="G72" s="57">
        <f t="shared" si="175"/>
        <v>18639.592516327612</v>
      </c>
      <c r="H72" s="57">
        <f t="shared" si="183"/>
        <v>6944.9763834979931</v>
      </c>
      <c r="I72" s="78">
        <f t="shared" si="176"/>
        <v>69392.221121148323</v>
      </c>
      <c r="J72" s="57">
        <f t="shared" si="176"/>
        <v>63073.941750922451</v>
      </c>
      <c r="K72" s="57">
        <f t="shared" si="176"/>
        <v>17197.485533506417</v>
      </c>
      <c r="L72" s="57">
        <f t="shared" si="184"/>
        <v>12611.509286251387</v>
      </c>
      <c r="M72" s="78">
        <f t="shared" si="177"/>
        <v>62436.67317490725</v>
      </c>
      <c r="N72" s="57">
        <f t="shared" si="177"/>
        <v>62887.468285157498</v>
      </c>
      <c r="O72" s="57">
        <f t="shared" si="177"/>
        <v>998.34647257303641</v>
      </c>
      <c r="P72" s="57">
        <f t="shared" si="185"/>
        <v>2360.5658198499509</v>
      </c>
      <c r="Q72" s="78">
        <f t="shared" si="178"/>
        <v>33317.536082973565</v>
      </c>
      <c r="R72" s="57">
        <f t="shared" si="178"/>
        <v>103552.11458846106</v>
      </c>
      <c r="S72" s="57">
        <f t="shared" si="178"/>
        <v>10065.376813342264</v>
      </c>
      <c r="T72" s="57">
        <f t="shared" si="186"/>
        <v>13739.127277787235</v>
      </c>
      <c r="U72" s="78">
        <f t="shared" si="179"/>
        <v>80745.896325954964</v>
      </c>
      <c r="V72" s="57">
        <f t="shared" si="179"/>
        <v>77337.882622867401</v>
      </c>
      <c r="W72" s="57">
        <f t="shared" si="179"/>
        <v>13341.437126875968</v>
      </c>
      <c r="X72" s="57">
        <f t="shared" si="187"/>
        <v>12466.471152551239</v>
      </c>
      <c r="Y72" s="78">
        <f t="shared" si="180"/>
        <v>69015.29397238903</v>
      </c>
      <c r="Z72" s="57">
        <f t="shared" si="180"/>
        <v>40569.601135850011</v>
      </c>
      <c r="AA72" s="57">
        <f t="shared" si="180"/>
        <v>20572.980842940873</v>
      </c>
      <c r="AB72" s="57">
        <f t="shared" si="188"/>
        <v>3290.6179353723637</v>
      </c>
      <c r="AC72" s="57">
        <f t="shared" si="181"/>
        <v>39326.678830697456</v>
      </c>
    </row>
    <row r="73" spans="1:29" x14ac:dyDescent="0.2">
      <c r="A73" s="52">
        <v>2001</v>
      </c>
      <c r="B73" s="57">
        <f t="shared" si="174"/>
        <v>44891.178149088133</v>
      </c>
      <c r="C73" s="57">
        <f t="shared" si="174"/>
        <v>18779.683259833473</v>
      </c>
      <c r="D73" s="57">
        <f t="shared" si="182"/>
        <v>4888.2569066196502</v>
      </c>
      <c r="E73" s="78">
        <f t="shared" si="175"/>
        <v>43074.678975233823</v>
      </c>
      <c r="F73" s="57">
        <f t="shared" si="175"/>
        <v>62933.760213742782</v>
      </c>
      <c r="G73" s="57">
        <f t="shared" si="175"/>
        <v>16337.840523551018</v>
      </c>
      <c r="H73" s="57">
        <f t="shared" si="183"/>
        <v>8439.3538348768016</v>
      </c>
      <c r="I73" s="78">
        <f t="shared" si="176"/>
        <v>60278.930942195417</v>
      </c>
      <c r="J73" s="57">
        <f t="shared" si="176"/>
        <v>56456.189719912836</v>
      </c>
      <c r="K73" s="57">
        <f t="shared" si="176"/>
        <v>19147.8638081881</v>
      </c>
      <c r="L73" s="57">
        <f t="shared" si="184"/>
        <v>10964.20185691523</v>
      </c>
      <c r="M73" s="78">
        <f t="shared" si="177"/>
        <v>56952.202787346243</v>
      </c>
      <c r="N73" s="57">
        <f t="shared" si="177"/>
        <v>35451.868773748822</v>
      </c>
      <c r="O73" s="57">
        <f t="shared" si="177"/>
        <v>963.17769659848557</v>
      </c>
      <c r="P73" s="57">
        <f t="shared" si="185"/>
        <v>2459.970867739592</v>
      </c>
      <c r="Q73" s="78">
        <f t="shared" si="178"/>
        <v>18728.923288435337</v>
      </c>
      <c r="R73" s="57">
        <f t="shared" si="178"/>
        <v>94691.947787802652</v>
      </c>
      <c r="S73" s="57">
        <f t="shared" si="178"/>
        <v>9197.3445237079504</v>
      </c>
      <c r="T73" s="57">
        <f t="shared" si="186"/>
        <v>13506.295954174773</v>
      </c>
      <c r="U73" s="78">
        <f t="shared" si="179"/>
        <v>73345.605012742803</v>
      </c>
      <c r="V73" s="57">
        <f t="shared" si="179"/>
        <v>69369.892309304632</v>
      </c>
      <c r="W73" s="57">
        <f t="shared" si="179"/>
        <v>13462.993913110982</v>
      </c>
      <c r="X73" s="57">
        <f t="shared" si="187"/>
        <v>11525.410177467355</v>
      </c>
      <c r="Y73" s="78">
        <f t="shared" si="180"/>
        <v>62471.653625935644</v>
      </c>
      <c r="Z73" s="57">
        <f t="shared" si="180"/>
        <v>39197.879701630045</v>
      </c>
      <c r="AA73" s="57">
        <f t="shared" si="180"/>
        <v>20619.059934218367</v>
      </c>
      <c r="AB73" s="57">
        <f t="shared" si="188"/>
        <v>3344.5771951309016</v>
      </c>
      <c r="AC73" s="57">
        <f t="shared" si="181"/>
        <v>38119.621580001134</v>
      </c>
    </row>
    <row r="74" spans="1:29" x14ac:dyDescent="0.2">
      <c r="A74" s="52">
        <v>2002</v>
      </c>
      <c r="B74" s="57">
        <f t="shared" si="174"/>
        <v>44793.965212096104</v>
      </c>
      <c r="C74" s="57">
        <f t="shared" si="174"/>
        <v>18669.233594849353</v>
      </c>
      <c r="D74" s="57">
        <f t="shared" si="182"/>
        <v>5064.0375107415803</v>
      </c>
      <c r="E74" s="78">
        <f t="shared" si="175"/>
        <v>42950.370227265303</v>
      </c>
      <c r="F74" s="57">
        <f t="shared" si="175"/>
        <v>64463.942934918356</v>
      </c>
      <c r="G74" s="57">
        <f t="shared" si="175"/>
        <v>13319.404927065942</v>
      </c>
      <c r="H74" s="57">
        <f t="shared" si="183"/>
        <v>8947.2499945907148</v>
      </c>
      <c r="I74" s="78">
        <f t="shared" si="176"/>
        <v>61178.780466896926</v>
      </c>
      <c r="J74" s="57">
        <f t="shared" si="176"/>
        <v>50909.47170609991</v>
      </c>
      <c r="K74" s="57">
        <f t="shared" si="176"/>
        <v>17801.925013716274</v>
      </c>
      <c r="L74" s="57">
        <f t="shared" si="184"/>
        <v>10681.049793575861</v>
      </c>
      <c r="M74" s="78">
        <f t="shared" si="177"/>
        <v>51154.639439713203</v>
      </c>
      <c r="N74" s="57">
        <f t="shared" si="177"/>
        <v>29121.119330678255</v>
      </c>
      <c r="O74" s="57">
        <f t="shared" si="177"/>
        <v>3021.3063882755318</v>
      </c>
      <c r="P74" s="57">
        <f t="shared" si="185"/>
        <v>1968.6070675191529</v>
      </c>
      <c r="Q74" s="78">
        <f t="shared" si="178"/>
        <v>17015.691733744527</v>
      </c>
      <c r="R74" s="57">
        <f t="shared" si="178"/>
        <v>99539.121805890813</v>
      </c>
      <c r="S74" s="57">
        <f t="shared" si="178"/>
        <v>11105.807632960399</v>
      </c>
      <c r="T74" s="57">
        <f t="shared" si="186"/>
        <v>14886.612822577452</v>
      </c>
      <c r="U74" s="78">
        <f t="shared" si="179"/>
        <v>77686.136572003859</v>
      </c>
      <c r="V74" s="57">
        <f t="shared" si="179"/>
        <v>67822.529594341584</v>
      </c>
      <c r="W74" s="57">
        <f t="shared" si="179"/>
        <v>13952.95513711001</v>
      </c>
      <c r="X74" s="57">
        <f t="shared" si="187"/>
        <v>11851.261710583036</v>
      </c>
      <c r="Y74" s="78">
        <f t="shared" si="180"/>
        <v>60904.360665171742</v>
      </c>
      <c r="Z74" s="57">
        <f t="shared" si="180"/>
        <v>39488.198657738612</v>
      </c>
      <c r="AA74" s="57">
        <f t="shared" si="180"/>
        <v>20353.413821401704</v>
      </c>
      <c r="AB74" s="57">
        <f t="shared" si="188"/>
        <v>3500.2653815415247</v>
      </c>
      <c r="AC74" s="57">
        <f t="shared" si="181"/>
        <v>38347.362023212103</v>
      </c>
    </row>
    <row r="75" spans="1:29" x14ac:dyDescent="0.2">
      <c r="A75" s="52">
        <v>2003</v>
      </c>
      <c r="B75" s="57">
        <f t="shared" si="174"/>
        <v>47381.266148374983</v>
      </c>
      <c r="C75" s="57">
        <f t="shared" si="174"/>
        <v>20579.348960236832</v>
      </c>
      <c r="D75" s="57">
        <f t="shared" si="182"/>
        <v>5930.765802011033</v>
      </c>
      <c r="E75" s="78">
        <f t="shared" si="175"/>
        <v>45863.618845437777</v>
      </c>
      <c r="F75" s="57">
        <f t="shared" si="175"/>
        <v>73371.954088126935</v>
      </c>
      <c r="G75" s="57">
        <f t="shared" si="175"/>
        <v>13793.408106538449</v>
      </c>
      <c r="H75" s="57">
        <f t="shared" si="183"/>
        <v>10884.439840262699</v>
      </c>
      <c r="I75" s="78">
        <f t="shared" si="176"/>
        <v>68940.933999539528</v>
      </c>
      <c r="J75" s="57">
        <f t="shared" si="176"/>
        <v>52600.384129701109</v>
      </c>
      <c r="K75" s="57">
        <f t="shared" si="176"/>
        <v>20475.298761499907</v>
      </c>
      <c r="L75" s="57">
        <f t="shared" si="184"/>
        <v>12112.372920701426</v>
      </c>
      <c r="M75" s="78">
        <f t="shared" si="177"/>
        <v>53705.511792086661</v>
      </c>
      <c r="N75" s="57">
        <f t="shared" si="177"/>
        <v>63222.506762634992</v>
      </c>
      <c r="O75" s="57">
        <f t="shared" si="177"/>
        <v>2067.4719823239034</v>
      </c>
      <c r="P75" s="57">
        <f t="shared" si="185"/>
        <v>3213.7516297691841</v>
      </c>
      <c r="Q75" s="78">
        <f t="shared" si="178"/>
        <v>32372.950324668222</v>
      </c>
      <c r="R75" s="57">
        <f t="shared" si="178"/>
        <v>102291.51160073916</v>
      </c>
      <c r="S75" s="57">
        <f t="shared" si="178"/>
        <v>10980.070111051389</v>
      </c>
      <c r="T75" s="57">
        <f t="shared" si="186"/>
        <v>20025.12737462364</v>
      </c>
      <c r="U75" s="78">
        <f t="shared" si="179"/>
        <v>81270.567635064552</v>
      </c>
      <c r="V75" s="57">
        <f t="shared" si="179"/>
        <v>70970.584963648071</v>
      </c>
      <c r="W75" s="57">
        <f t="shared" si="179"/>
        <v>15041.037104612044</v>
      </c>
      <c r="X75" s="57">
        <f t="shared" si="187"/>
        <v>14577.139651870481</v>
      </c>
      <c r="Y75" s="78">
        <f t="shared" si="180"/>
        <v>64517.069011187181</v>
      </c>
      <c r="Z75" s="57">
        <f t="shared" si="180"/>
        <v>41992.303925878092</v>
      </c>
      <c r="AA75" s="57">
        <f t="shared" si="180"/>
        <v>22610.499849858239</v>
      </c>
      <c r="AB75" s="57">
        <f t="shared" si="188"/>
        <v>3955.508169378199</v>
      </c>
      <c r="AC75" s="57">
        <f t="shared" si="181"/>
        <v>41062.197195400528</v>
      </c>
    </row>
    <row r="76" spans="1:29" x14ac:dyDescent="0.2">
      <c r="A76" s="52">
        <v>2004</v>
      </c>
      <c r="B76" s="57">
        <f t="shared" si="174"/>
        <v>52124.704654364941</v>
      </c>
      <c r="C76" s="57">
        <f t="shared" si="174"/>
        <v>23445.262180268335</v>
      </c>
      <c r="D76" s="57">
        <f t="shared" si="182"/>
        <v>7237.2609229232103</v>
      </c>
      <c r="E76" s="78">
        <f t="shared" si="175"/>
        <v>51275.075878922427</v>
      </c>
      <c r="F76" s="57">
        <f t="shared" si="175"/>
        <v>67628.532647927117</v>
      </c>
      <c r="G76" s="57">
        <f t="shared" si="175"/>
        <v>14935.388288468419</v>
      </c>
      <c r="H76" s="57">
        <f t="shared" si="183"/>
        <v>14121.649614939906</v>
      </c>
      <c r="I76" s="78">
        <f t="shared" si="176"/>
        <v>67214.084839597403</v>
      </c>
      <c r="J76" s="57">
        <f t="shared" si="176"/>
        <v>60541.046750608097</v>
      </c>
      <c r="K76" s="57">
        <f t="shared" si="176"/>
        <v>23652.234987107215</v>
      </c>
      <c r="L76" s="57">
        <f t="shared" si="184"/>
        <v>14170.77289307691</v>
      </c>
      <c r="M76" s="78">
        <f t="shared" si="177"/>
        <v>62552.961079732144</v>
      </c>
      <c r="N76" s="57">
        <f t="shared" si="177"/>
        <v>51390.676093850736</v>
      </c>
      <c r="O76" s="57">
        <f t="shared" si="177"/>
        <v>2430.1255073521461</v>
      </c>
      <c r="P76" s="57">
        <f t="shared" si="185"/>
        <v>6051.3316165977121</v>
      </c>
      <c r="Q76" s="78">
        <f t="shared" si="178"/>
        <v>27974.52400436153</v>
      </c>
      <c r="R76" s="57">
        <f t="shared" si="178"/>
        <v>119048.54490697503</v>
      </c>
      <c r="S76" s="57">
        <f t="shared" si="178"/>
        <v>12022.754128307219</v>
      </c>
      <c r="T76" s="57">
        <f t="shared" si="186"/>
        <v>23972.223862911913</v>
      </c>
      <c r="U76" s="78">
        <f t="shared" si="179"/>
        <v>95180.085662449885</v>
      </c>
      <c r="V76" s="57">
        <f t="shared" si="179"/>
        <v>80677.945961106161</v>
      </c>
      <c r="W76" s="57">
        <f t="shared" si="179"/>
        <v>16879.390507140535</v>
      </c>
      <c r="X76" s="57">
        <f t="shared" si="187"/>
        <v>17363.853913050134</v>
      </c>
      <c r="Y76" s="78">
        <f t="shared" si="180"/>
        <v>74381.608193564927</v>
      </c>
      <c r="Z76" s="57">
        <f t="shared" si="180"/>
        <v>45567.254132789225</v>
      </c>
      <c r="AA76" s="57">
        <f t="shared" si="180"/>
        <v>25805.976779119152</v>
      </c>
      <c r="AB76" s="57">
        <f t="shared" si="188"/>
        <v>4911.6183882798623</v>
      </c>
      <c r="AC76" s="57">
        <f t="shared" si="181"/>
        <v>45343.877057368423</v>
      </c>
    </row>
    <row r="77" spans="1:29" x14ac:dyDescent="0.2">
      <c r="A77" s="52">
        <v>2005</v>
      </c>
      <c r="B77" s="57">
        <f t="shared" si="174"/>
        <v>55948.531558971285</v>
      </c>
      <c r="C77" s="57">
        <f t="shared" si="174"/>
        <v>24873.334673110778</v>
      </c>
      <c r="D77" s="57">
        <f t="shared" si="182"/>
        <v>7895.0594991727648</v>
      </c>
      <c r="E77" s="78">
        <f t="shared" si="175"/>
        <v>55025.133381871965</v>
      </c>
      <c r="F77" s="57">
        <f t="shared" si="175"/>
        <v>65666.294630218239</v>
      </c>
      <c r="G77" s="57">
        <f t="shared" si="175"/>
        <v>23772.861109849993</v>
      </c>
      <c r="H77" s="57">
        <f t="shared" si="183"/>
        <v>18736.596179635198</v>
      </c>
      <c r="I77" s="78">
        <f t="shared" si="176"/>
        <v>71322.653659790929</v>
      </c>
      <c r="J77" s="57">
        <f t="shared" si="176"/>
        <v>62299.547855392608</v>
      </c>
      <c r="K77" s="57">
        <f t="shared" si="176"/>
        <v>27341.528456742311</v>
      </c>
      <c r="L77" s="57">
        <f t="shared" si="184"/>
        <v>14927.814436075059</v>
      </c>
      <c r="M77" s="78">
        <f t="shared" si="177"/>
        <v>65627.171612834383</v>
      </c>
      <c r="N77" s="57">
        <f t="shared" si="177"/>
        <v>65247.42035923012</v>
      </c>
      <c r="O77" s="57">
        <f t="shared" si="177"/>
        <v>2120.8697952628099</v>
      </c>
      <c r="P77" s="57">
        <f t="shared" si="185"/>
        <v>3680.8257495847934</v>
      </c>
      <c r="Q77" s="78">
        <f t="shared" si="178"/>
        <v>32421.961638475215</v>
      </c>
      <c r="R77" s="57">
        <f t="shared" si="178"/>
        <v>127306.64913984742</v>
      </c>
      <c r="S77" s="57">
        <f t="shared" si="178"/>
        <v>12218.499255915311</v>
      </c>
      <c r="T77" s="57">
        <f t="shared" si="186"/>
        <v>22797.47004117757</v>
      </c>
      <c r="U77" s="78">
        <f t="shared" si="179"/>
        <v>98766.785681504029</v>
      </c>
      <c r="V77" s="57">
        <f t="shared" si="179"/>
        <v>84885.96521739196</v>
      </c>
      <c r="W77" s="57">
        <f t="shared" si="179"/>
        <v>18649.82548951374</v>
      </c>
      <c r="X77" s="57">
        <f t="shared" si="187"/>
        <v>17723.640084459366</v>
      </c>
      <c r="Y77" s="78">
        <f t="shared" si="180"/>
        <v>78023.373514204141</v>
      </c>
      <c r="Z77" s="57">
        <f t="shared" si="180"/>
        <v>49269.903560978855</v>
      </c>
      <c r="AA77" s="57">
        <f t="shared" si="180"/>
        <v>27122.923519548662</v>
      </c>
      <c r="AB77" s="57">
        <f t="shared" si="188"/>
        <v>5626.6678286377846</v>
      </c>
      <c r="AC77" s="57">
        <f t="shared" si="181"/>
        <v>49088.827293684903</v>
      </c>
    </row>
    <row r="78" spans="1:29" x14ac:dyDescent="0.2">
      <c r="A78" s="52">
        <v>2006</v>
      </c>
      <c r="B78" s="57">
        <f t="shared" si="174"/>
        <v>62901.805284486494</v>
      </c>
      <c r="C78" s="57">
        <f t="shared" si="174"/>
        <v>28048.707707325226</v>
      </c>
      <c r="D78" s="57">
        <f t="shared" si="182"/>
        <v>8241.1549455207205</v>
      </c>
      <c r="E78" s="78">
        <f t="shared" si="175"/>
        <v>61335.634166337193</v>
      </c>
      <c r="F78" s="57">
        <f t="shared" si="175"/>
        <v>74410.758338482876</v>
      </c>
      <c r="G78" s="57">
        <f t="shared" si="175"/>
        <v>33842.501930306928</v>
      </c>
      <c r="H78" s="57">
        <f t="shared" si="183"/>
        <v>21275.390819695083</v>
      </c>
      <c r="I78" s="78">
        <f t="shared" si="176"/>
        <v>82341.067531845489</v>
      </c>
      <c r="J78" s="57">
        <f t="shared" si="176"/>
        <v>66553.309256064051</v>
      </c>
      <c r="K78" s="57">
        <f t="shared" si="176"/>
        <v>29366.775611607107</v>
      </c>
      <c r="L78" s="57">
        <f t="shared" si="184"/>
        <v>15891.73033369818</v>
      </c>
      <c r="M78" s="78">
        <f t="shared" si="177"/>
        <v>70386.212121738121</v>
      </c>
      <c r="N78" s="57">
        <f t="shared" si="177"/>
        <v>68516.960644670457</v>
      </c>
      <c r="O78" s="57">
        <f t="shared" si="177"/>
        <v>2556.482394248862</v>
      </c>
      <c r="P78" s="57">
        <f t="shared" si="185"/>
        <v>4449.8022266450089</v>
      </c>
      <c r="Q78" s="78">
        <f t="shared" si="178"/>
        <v>34493.910782166691</v>
      </c>
      <c r="R78" s="57">
        <f t="shared" si="178"/>
        <v>141544.50507021102</v>
      </c>
      <c r="S78" s="57">
        <f t="shared" si="178"/>
        <v>13272.374783010455</v>
      </c>
      <c r="T78" s="57">
        <f t="shared" si="186"/>
        <v>24052.949327762348</v>
      </c>
      <c r="U78" s="78">
        <f t="shared" si="179"/>
        <v>108728.18398068361</v>
      </c>
      <c r="V78" s="57">
        <f t="shared" si="179"/>
        <v>93383.977423727527</v>
      </c>
      <c r="W78" s="57">
        <f t="shared" si="179"/>
        <v>20235.320146482922</v>
      </c>
      <c r="X78" s="57">
        <f t="shared" si="187"/>
        <v>18950.76489197915</v>
      </c>
      <c r="Y78" s="78">
        <f t="shared" si="180"/>
        <v>85450.735735546637</v>
      </c>
      <c r="Z78" s="57">
        <f t="shared" si="180"/>
        <v>55743.115867042361</v>
      </c>
      <c r="AA78" s="57">
        <f t="shared" si="180"/>
        <v>30881.676344771378</v>
      </c>
      <c r="AB78" s="57">
        <f t="shared" si="188"/>
        <v>5726.0201631811851</v>
      </c>
      <c r="AC78" s="57">
        <f t="shared" si="181"/>
        <v>55023.110715775649</v>
      </c>
    </row>
    <row r="79" spans="1:29" x14ac:dyDescent="0.2">
      <c r="A79" s="52">
        <v>2007</v>
      </c>
      <c r="B79" s="57">
        <f t="shared" si="174"/>
        <v>68958.176829609962</v>
      </c>
      <c r="C79" s="57">
        <f t="shared" si="174"/>
        <v>32890.825404829448</v>
      </c>
      <c r="D79" s="57">
        <f t="shared" si="182"/>
        <v>8804.2806420822362</v>
      </c>
      <c r="E79" s="78">
        <f t="shared" si="175"/>
        <v>67088.705456924858</v>
      </c>
      <c r="F79" s="57">
        <f t="shared" si="175"/>
        <v>79045.989276819542</v>
      </c>
      <c r="G79" s="57">
        <f t="shared" si="175"/>
        <v>33313.440340368354</v>
      </c>
      <c r="H79" s="57">
        <f t="shared" si="183"/>
        <v>18905.37904332059</v>
      </c>
      <c r="I79" s="78">
        <f t="shared" si="176"/>
        <v>82258.423086027484</v>
      </c>
      <c r="J79" s="57">
        <f t="shared" si="176"/>
        <v>68648.355814204973</v>
      </c>
      <c r="K79" s="57">
        <f t="shared" si="176"/>
        <v>31402.656598389603</v>
      </c>
      <c r="L79" s="57">
        <f t="shared" si="184"/>
        <v>16334.126867713119</v>
      </c>
      <c r="M79" s="78">
        <f t="shared" si="177"/>
        <v>72115.072008308227</v>
      </c>
      <c r="N79" s="57">
        <f t="shared" si="177"/>
        <v>56739.215006337974</v>
      </c>
      <c r="O79" s="57">
        <f t="shared" si="177"/>
        <v>2920.6421367693433</v>
      </c>
      <c r="P79" s="57">
        <f t="shared" si="185"/>
        <v>5527.8591419997456</v>
      </c>
      <c r="Q79" s="78">
        <f t="shared" si="178"/>
        <v>28667.480350489281</v>
      </c>
      <c r="R79" s="57">
        <f t="shared" si="178"/>
        <v>153245.45016893948</v>
      </c>
      <c r="S79" s="57">
        <f t="shared" si="178"/>
        <v>16971.573998317959</v>
      </c>
      <c r="T79" s="57">
        <f t="shared" si="186"/>
        <v>22203.277945442067</v>
      </c>
      <c r="U79" s="78">
        <f t="shared" si="179"/>
        <v>113929.62805274549</v>
      </c>
      <c r="V79" s="57">
        <f t="shared" si="179"/>
        <v>99358.732421987297</v>
      </c>
      <c r="W79" s="57">
        <f t="shared" si="179"/>
        <v>22875.202870939273</v>
      </c>
      <c r="X79" s="57">
        <f t="shared" si="187"/>
        <v>18439.690064655701</v>
      </c>
      <c r="Y79" s="78">
        <f t="shared" si="180"/>
        <v>88556.798767111541</v>
      </c>
      <c r="Z79" s="57">
        <f t="shared" si="180"/>
        <v>61752.124096955435</v>
      </c>
      <c r="AA79" s="57">
        <f t="shared" si="180"/>
        <v>36657.937308647211</v>
      </c>
      <c r="AB79" s="57">
        <f t="shared" si="188"/>
        <v>6520.3332915545234</v>
      </c>
      <c r="AC79" s="57">
        <f t="shared" si="181"/>
        <v>61345.763672144414</v>
      </c>
    </row>
    <row r="80" spans="1:29" x14ac:dyDescent="0.2">
      <c r="A80" s="52">
        <v>2008</v>
      </c>
      <c r="B80" s="57">
        <f t="shared" si="174"/>
        <v>76809.343592769626</v>
      </c>
      <c r="C80" s="57">
        <f t="shared" si="174"/>
        <v>38942.300221893674</v>
      </c>
      <c r="D80" s="57">
        <f t="shared" si="182"/>
        <v>10012.045079059495</v>
      </c>
      <c r="E80" s="78">
        <f t="shared" si="175"/>
        <v>74772.231130570755</v>
      </c>
      <c r="F80" s="57">
        <f t="shared" si="175"/>
        <v>81106.798807804123</v>
      </c>
      <c r="G80" s="57">
        <f t="shared" si="175"/>
        <v>42361.966951552502</v>
      </c>
      <c r="H80" s="57">
        <f t="shared" si="183"/>
        <v>22808.676615734079</v>
      </c>
      <c r="I80" s="78">
        <f t="shared" si="176"/>
        <v>88375.194044582866</v>
      </c>
      <c r="J80" s="57">
        <f t="shared" si="176"/>
        <v>73175.430014441852</v>
      </c>
      <c r="K80" s="57">
        <f t="shared" si="176"/>
        <v>35739.210857386883</v>
      </c>
      <c r="L80" s="57">
        <f t="shared" si="184"/>
        <v>18566.693305455228</v>
      </c>
      <c r="M80" s="78">
        <f t="shared" si="177"/>
        <v>77922.781604227363</v>
      </c>
      <c r="N80" s="57">
        <f t="shared" si="177"/>
        <v>61337.428894058154</v>
      </c>
      <c r="O80" s="57">
        <f t="shared" si="177"/>
        <v>4050.6820719132143</v>
      </c>
      <c r="P80" s="57">
        <f t="shared" si="185"/>
        <v>6413.6799085150969</v>
      </c>
      <c r="Q80" s="78">
        <f t="shared" si="178"/>
        <v>30266.404123121083</v>
      </c>
      <c r="R80" s="57">
        <f t="shared" si="178"/>
        <v>172312.42203966275</v>
      </c>
      <c r="S80" s="57">
        <f t="shared" si="178"/>
        <v>18922.913866589523</v>
      </c>
      <c r="T80" s="57">
        <f t="shared" si="186"/>
        <v>25559.396182612454</v>
      </c>
      <c r="U80" s="78">
        <f t="shared" si="179"/>
        <v>122994.23888094893</v>
      </c>
      <c r="V80" s="57">
        <f t="shared" si="179"/>
        <v>109316.6706435314</v>
      </c>
      <c r="W80" s="57">
        <f t="shared" si="179"/>
        <v>25673.172669574466</v>
      </c>
      <c r="X80" s="57">
        <f t="shared" si="187"/>
        <v>21196.433877533451</v>
      </c>
      <c r="Y80" s="78">
        <f t="shared" si="180"/>
        <v>96211.986129470024</v>
      </c>
      <c r="Z80" s="57">
        <f t="shared" si="180"/>
        <v>69014.611115161941</v>
      </c>
      <c r="AA80" s="57">
        <f t="shared" si="180"/>
        <v>44094.032577107238</v>
      </c>
      <c r="AB80" s="57">
        <f t="shared" si="188"/>
        <v>7330.2091202456022</v>
      </c>
      <c r="AC80" s="57">
        <f t="shared" si="181"/>
        <v>68896.160918439316</v>
      </c>
    </row>
    <row r="81" spans="1:29" x14ac:dyDescent="0.2">
      <c r="A81" s="52">
        <v>2009</v>
      </c>
      <c r="B81" s="57">
        <f t="shared" si="174"/>
        <v>68491.798789353998</v>
      </c>
      <c r="C81" s="57">
        <f t="shared" si="174"/>
        <v>26826.752333333334</v>
      </c>
      <c r="D81" s="57">
        <f t="shared" si="182"/>
        <v>10257.448299330621</v>
      </c>
      <c r="E81" s="78">
        <f t="shared" si="175"/>
        <v>64795.18302672256</v>
      </c>
      <c r="F81" s="57">
        <f t="shared" si="175"/>
        <v>62926.052412193269</v>
      </c>
      <c r="G81" s="57">
        <f t="shared" si="175"/>
        <v>25182.470596280087</v>
      </c>
      <c r="H81" s="57">
        <f t="shared" si="183"/>
        <v>18475.239407010042</v>
      </c>
      <c r="I81" s="78">
        <f t="shared" si="176"/>
        <v>66722.11418113645</v>
      </c>
      <c r="J81" s="57">
        <f t="shared" si="176"/>
        <v>63666.145768257353</v>
      </c>
      <c r="K81" s="57">
        <f t="shared" si="176"/>
        <v>31365.843547692315</v>
      </c>
      <c r="L81" s="57">
        <f t="shared" si="184"/>
        <v>18305.178360245125</v>
      </c>
      <c r="M81" s="78">
        <f t="shared" si="177"/>
        <v>68783.443674034366</v>
      </c>
      <c r="N81" s="57">
        <f t="shared" si="177"/>
        <v>25434.454176047442</v>
      </c>
      <c r="O81" s="57">
        <f t="shared" si="177"/>
        <v>3167.3017479300829</v>
      </c>
      <c r="P81" s="57">
        <f t="shared" si="185"/>
        <v>6988.5486793696118</v>
      </c>
      <c r="Q81" s="78">
        <f t="shared" si="178"/>
        <v>14906.066408143477</v>
      </c>
      <c r="R81" s="57">
        <f t="shared" si="178"/>
        <v>153225.36661103176</v>
      </c>
      <c r="S81" s="57">
        <f t="shared" si="178"/>
        <v>14608.342049055727</v>
      </c>
      <c r="T81" s="57">
        <f t="shared" si="186"/>
        <v>29413.499562125773</v>
      </c>
      <c r="U81" s="78">
        <f t="shared" si="179"/>
        <v>110475.60427482509</v>
      </c>
      <c r="V81" s="57">
        <f t="shared" si="179"/>
        <v>95517.437326085288</v>
      </c>
      <c r="W81" s="57">
        <f t="shared" si="179"/>
        <v>20989.466311984346</v>
      </c>
      <c r="X81" s="57">
        <f t="shared" si="187"/>
        <v>22176.593476759543</v>
      </c>
      <c r="Y81" s="78">
        <f t="shared" si="180"/>
        <v>84847.214589014897</v>
      </c>
      <c r="Z81" s="57">
        <f t="shared" si="180"/>
        <v>61808.836238019481</v>
      </c>
      <c r="AA81" s="57">
        <f t="shared" si="180"/>
        <v>29068.518613110955</v>
      </c>
      <c r="AB81" s="57">
        <f t="shared" si="188"/>
        <v>7310.0544475104207</v>
      </c>
      <c r="AC81" s="57">
        <f t="shared" si="181"/>
        <v>59154.38244429537</v>
      </c>
    </row>
    <row r="82" spans="1:29" x14ac:dyDescent="0.2">
      <c r="A82" s="52">
        <v>2010</v>
      </c>
      <c r="B82" s="57">
        <f t="shared" si="174"/>
        <v>82839.136929899047</v>
      </c>
      <c r="C82" s="57">
        <f t="shared" si="174"/>
        <v>31433.417844285035</v>
      </c>
      <c r="D82" s="57">
        <f t="shared" si="182"/>
        <v>13519.951455934959</v>
      </c>
      <c r="E82" s="78">
        <f t="shared" si="175"/>
        <v>78011.658776415075</v>
      </c>
      <c r="F82" s="57">
        <f t="shared" si="175"/>
        <v>71201.184916574595</v>
      </c>
      <c r="G82" s="57">
        <f t="shared" si="175"/>
        <v>28425.733850358531</v>
      </c>
      <c r="H82" s="57">
        <f t="shared" si="183"/>
        <v>21717.109603276454</v>
      </c>
      <c r="I82" s="78">
        <f t="shared" si="176"/>
        <v>75258.881078072227</v>
      </c>
      <c r="J82" s="57">
        <f t="shared" si="176"/>
        <v>75703.708246780661</v>
      </c>
      <c r="K82" s="57">
        <f t="shared" si="176"/>
        <v>35943.440636874686</v>
      </c>
      <c r="L82" s="57">
        <f t="shared" si="184"/>
        <v>24460.04137249785</v>
      </c>
      <c r="M82" s="78">
        <f t="shared" si="177"/>
        <v>82271.931722013629</v>
      </c>
      <c r="N82" s="57">
        <f t="shared" si="177"/>
        <v>33213.280127249309</v>
      </c>
      <c r="O82" s="57">
        <f t="shared" si="177"/>
        <v>2197.6384316537979</v>
      </c>
      <c r="P82" s="57">
        <f t="shared" si="185"/>
        <v>10748.881054769905</v>
      </c>
      <c r="Q82" s="78">
        <f t="shared" si="178"/>
        <v>17860.638314697422</v>
      </c>
      <c r="R82" s="57">
        <f t="shared" si="178"/>
        <v>194545.84827312818</v>
      </c>
      <c r="S82" s="57">
        <f t="shared" si="178"/>
        <v>20138.744283624619</v>
      </c>
      <c r="T82" s="57">
        <f t="shared" si="186"/>
        <v>40394.496265842274</v>
      </c>
      <c r="U82" s="78">
        <f t="shared" si="179"/>
        <v>137968.17230340769</v>
      </c>
      <c r="V82" s="57">
        <f t="shared" si="179"/>
        <v>117958.75638514404</v>
      </c>
      <c r="W82" s="57">
        <f t="shared" si="179"/>
        <v>25762.99154597308</v>
      </c>
      <c r="X82" s="57">
        <f t="shared" si="187"/>
        <v>29866.578994850606</v>
      </c>
      <c r="Y82" s="78">
        <f t="shared" si="180"/>
        <v>103866.74795058031</v>
      </c>
      <c r="Z82" s="57">
        <f t="shared" si="180"/>
        <v>74234.052844935082</v>
      </c>
      <c r="AA82" s="57">
        <f t="shared" si="180"/>
        <v>33651.678855986247</v>
      </c>
      <c r="AB82" s="57">
        <f t="shared" si="188"/>
        <v>9514.6659015964979</v>
      </c>
      <c r="AC82" s="57">
        <f t="shared" si="181"/>
        <v>70691.535821420461</v>
      </c>
    </row>
    <row r="83" spans="1:29" x14ac:dyDescent="0.2">
      <c r="A83" s="52">
        <v>2011</v>
      </c>
      <c r="B83" s="57">
        <f t="shared" si="174"/>
        <v>91278.39912450673</v>
      </c>
      <c r="C83" s="57">
        <f t="shared" si="174"/>
        <v>38862.5677451991</v>
      </c>
      <c r="D83" s="57">
        <f t="shared" si="182"/>
        <v>15123.947941510822</v>
      </c>
      <c r="E83" s="78">
        <f t="shared" si="175"/>
        <v>87776.811459171382</v>
      </c>
      <c r="F83" s="57">
        <f t="shared" si="175"/>
        <v>71033.667531953615</v>
      </c>
      <c r="G83" s="57">
        <f t="shared" si="175"/>
        <v>46893.946913735359</v>
      </c>
      <c r="H83" s="57">
        <f t="shared" si="183"/>
        <v>23425.684285045179</v>
      </c>
      <c r="I83" s="78">
        <f t="shared" si="176"/>
        <v>81650.711214669092</v>
      </c>
      <c r="J83" s="57">
        <f t="shared" si="176"/>
        <v>78936.048002979922</v>
      </c>
      <c r="K83" s="57">
        <f t="shared" si="176"/>
        <v>41762.381427964283</v>
      </c>
      <c r="L83" s="57">
        <f t="shared" si="184"/>
        <v>28634.652030168036</v>
      </c>
      <c r="M83" s="78">
        <f t="shared" si="177"/>
        <v>89655.965956217915</v>
      </c>
      <c r="N83" s="57">
        <f t="shared" si="177"/>
        <v>46810.252083467582</v>
      </c>
      <c r="O83" s="57">
        <f t="shared" si="177"/>
        <v>1699.6324014308484</v>
      </c>
      <c r="P83" s="57">
        <f t="shared" si="185"/>
        <v>10926.838672438722</v>
      </c>
      <c r="Q83" s="78">
        <f t="shared" si="178"/>
        <v>22604.436320900368</v>
      </c>
      <c r="R83" s="57">
        <f t="shared" si="178"/>
        <v>223711.67067270834</v>
      </c>
      <c r="S83" s="57">
        <f t="shared" si="178"/>
        <v>26485.376300323504</v>
      </c>
      <c r="T83" s="57">
        <f t="shared" si="186"/>
        <v>41840.772781813568</v>
      </c>
      <c r="U83" s="78">
        <f t="shared" si="179"/>
        <v>160439.27975152832</v>
      </c>
      <c r="V83" s="57">
        <f t="shared" si="179"/>
        <v>131534.23038037657</v>
      </c>
      <c r="W83" s="57">
        <f t="shared" si="179"/>
        <v>32039.8107042011</v>
      </c>
      <c r="X83" s="57">
        <f t="shared" si="187"/>
        <v>32918.174054335759</v>
      </c>
      <c r="Y83" s="78">
        <f t="shared" si="180"/>
        <v>117754.23128460679</v>
      </c>
      <c r="Z83" s="57">
        <f t="shared" si="180"/>
        <v>81429.954175615887</v>
      </c>
      <c r="AA83" s="57">
        <f t="shared" si="180"/>
        <v>41532.110536028391</v>
      </c>
      <c r="AB83" s="57">
        <f t="shared" si="188"/>
        <v>10770.654249315125</v>
      </c>
      <c r="AC83" s="57">
        <f t="shared" si="181"/>
        <v>79326.100849255527</v>
      </c>
    </row>
    <row r="84" spans="1:29" x14ac:dyDescent="0.2">
      <c r="A84" s="52">
        <v>2012</v>
      </c>
      <c r="B84" s="57">
        <f t="shared" si="174"/>
        <v>93722.83748399897</v>
      </c>
      <c r="C84" s="57">
        <f t="shared" si="174"/>
        <v>34319.381454836781</v>
      </c>
      <c r="D84" s="57">
        <f t="shared" si="182"/>
        <v>15573.106124140619</v>
      </c>
      <c r="E84" s="78">
        <f t="shared" si="175"/>
        <v>88579.274086879901</v>
      </c>
      <c r="F84" s="57">
        <f t="shared" si="175"/>
        <v>69950.152129603768</v>
      </c>
      <c r="G84" s="57">
        <f t="shared" si="175"/>
        <v>49582.311614542799</v>
      </c>
      <c r="H84" s="57">
        <f t="shared" si="183"/>
        <v>23293.250756004494</v>
      </c>
      <c r="I84" s="78">
        <f t="shared" si="176"/>
        <v>81538.048754113988</v>
      </c>
      <c r="J84" s="57">
        <f t="shared" si="176"/>
        <v>78967.242311205453</v>
      </c>
      <c r="K84" s="57">
        <f t="shared" si="176"/>
        <v>40857.748506116717</v>
      </c>
      <c r="L84" s="57">
        <f t="shared" si="184"/>
        <v>28041.045579845009</v>
      </c>
      <c r="M84" s="78">
        <f t="shared" si="177"/>
        <v>89019.142467526079</v>
      </c>
      <c r="N84" s="57">
        <f t="shared" si="177"/>
        <v>69330.824859293381</v>
      </c>
      <c r="O84" s="57">
        <f t="shared" si="177"/>
        <v>1939.110437869527</v>
      </c>
      <c r="P84" s="57">
        <f t="shared" si="185"/>
        <v>11560.326980172056</v>
      </c>
      <c r="Q84" s="78">
        <f t="shared" si="178"/>
        <v>30285.20607433543</v>
      </c>
      <c r="R84" s="57">
        <f t="shared" si="178"/>
        <v>230098.17574323365</v>
      </c>
      <c r="S84" s="57">
        <f t="shared" si="178"/>
        <v>18649.178701196637</v>
      </c>
      <c r="T84" s="57">
        <f t="shared" si="186"/>
        <v>44885.431619659495</v>
      </c>
      <c r="U84" s="78">
        <f t="shared" si="179"/>
        <v>160972.56816559937</v>
      </c>
      <c r="V84" s="57">
        <f t="shared" si="179"/>
        <v>134958.02118043028</v>
      </c>
      <c r="W84" s="57">
        <f t="shared" si="179"/>
        <v>27373.973507532057</v>
      </c>
      <c r="X84" s="57">
        <f t="shared" si="187"/>
        <v>33805.29106309521</v>
      </c>
      <c r="Y84" s="78">
        <f t="shared" si="180"/>
        <v>118357.7047056711</v>
      </c>
      <c r="Z84" s="57">
        <f t="shared" si="180"/>
        <v>83641.130969851321</v>
      </c>
      <c r="AA84" s="57">
        <f t="shared" si="180"/>
        <v>37088.748938217577</v>
      </c>
      <c r="AB84" s="57">
        <f t="shared" si="188"/>
        <v>11115.467738935331</v>
      </c>
      <c r="AC84" s="57">
        <f t="shared" si="181"/>
        <v>80134.023067905116</v>
      </c>
    </row>
    <row r="85" spans="1:29" x14ac:dyDescent="0.2">
      <c r="A85" s="52">
        <v>2013</v>
      </c>
      <c r="B85" s="57"/>
      <c r="C85" s="57"/>
      <c r="D85" s="57"/>
      <c r="E85" s="78"/>
      <c r="F85" s="57"/>
      <c r="G85" s="57"/>
      <c r="H85" s="57"/>
      <c r="I85" s="78"/>
      <c r="J85" s="57"/>
      <c r="K85" s="57"/>
      <c r="L85" s="57"/>
      <c r="M85" s="78"/>
      <c r="N85" s="57"/>
      <c r="O85" s="57"/>
      <c r="P85" s="57"/>
      <c r="Q85" s="78"/>
      <c r="R85" s="57"/>
      <c r="S85" s="57"/>
      <c r="T85" s="57"/>
      <c r="U85" s="78"/>
      <c r="V85" s="57"/>
      <c r="W85" s="57"/>
      <c r="X85" s="57"/>
      <c r="Y85" s="78"/>
      <c r="Z85" s="57"/>
      <c r="AA85" s="57"/>
      <c r="AB85" s="57"/>
      <c r="AC85" s="57"/>
    </row>
    <row r="86" spans="1:29" x14ac:dyDescent="0.2">
      <c r="E86" s="76"/>
      <c r="I86" s="76"/>
      <c r="M86" s="76"/>
      <c r="Q86" s="76"/>
      <c r="U86" s="76"/>
      <c r="Y86" s="76"/>
    </row>
    <row r="87" spans="1:29" x14ac:dyDescent="0.2">
      <c r="A87" s="39" t="s">
        <v>710</v>
      </c>
      <c r="E87" s="76"/>
      <c r="I87" s="76"/>
      <c r="M87" s="76"/>
      <c r="Q87" s="76"/>
      <c r="U87" s="76"/>
      <c r="Y87" s="76"/>
    </row>
    <row r="88" spans="1:29" x14ac:dyDescent="0.2">
      <c r="A88" s="52">
        <v>1995</v>
      </c>
      <c r="E88" s="76"/>
      <c r="I88" s="76"/>
      <c r="M88" s="76"/>
      <c r="Q88" s="76"/>
      <c r="U88" s="76"/>
      <c r="Y88" s="76"/>
    </row>
    <row r="89" spans="1:29" x14ac:dyDescent="0.2">
      <c r="A89" s="52">
        <v>1996</v>
      </c>
      <c r="B89" s="54">
        <f>(B68-B67)/B67*100</f>
        <v>-1.9340706589852537</v>
      </c>
      <c r="C89" s="54">
        <f t="shared" ref="C89:AC98" si="189">(C68-C67)/C67*100</f>
        <v>-2.3266323719767126</v>
      </c>
      <c r="D89" s="54"/>
      <c r="E89" s="77">
        <f t="shared" si="189"/>
        <v>4.8573590955103887</v>
      </c>
      <c r="F89" s="54">
        <f t="shared" si="189"/>
        <v>-3.343957360058456</v>
      </c>
      <c r="G89" s="54">
        <f t="shared" si="189"/>
        <v>2.4348874602983903</v>
      </c>
      <c r="H89" s="54"/>
      <c r="I89" s="77">
        <f t="shared" si="189"/>
        <v>34.832514786071442</v>
      </c>
      <c r="J89" s="54">
        <f t="shared" si="189"/>
        <v>2.2045000338587317</v>
      </c>
      <c r="K89" s="54">
        <f t="shared" si="189"/>
        <v>-10.656655734390645</v>
      </c>
      <c r="L89" s="54"/>
      <c r="M89" s="77">
        <f t="shared" si="189"/>
        <v>14.078674248481063</v>
      </c>
      <c r="N89" s="54">
        <f t="shared" si="189"/>
        <v>92.595100923193371</v>
      </c>
      <c r="O89" s="54">
        <f t="shared" si="189"/>
        <v>-39.366901792431655</v>
      </c>
      <c r="P89" s="54"/>
      <c r="Q89" s="77">
        <f t="shared" si="189"/>
        <v>110.57527189533612</v>
      </c>
      <c r="R89" s="54">
        <f t="shared" si="189"/>
        <v>3.8336441081028712</v>
      </c>
      <c r="S89" s="54">
        <f t="shared" si="189"/>
        <v>-0.17347694358720905</v>
      </c>
      <c r="T89" s="54"/>
      <c r="U89" s="77">
        <f t="shared" si="189"/>
        <v>8.9348957291079394</v>
      </c>
      <c r="V89" s="54">
        <f t="shared" si="189"/>
        <v>2.7482770022252305</v>
      </c>
      <c r="W89" s="54">
        <f t="shared" si="189"/>
        <v>-5.6715802012848409</v>
      </c>
      <c r="X89" s="54"/>
      <c r="Y89" s="77">
        <f t="shared" si="189"/>
        <v>13.341910993209277</v>
      </c>
      <c r="Z89" s="54">
        <f t="shared" si="189"/>
        <v>-3.9455871117156609</v>
      </c>
      <c r="AA89" s="54">
        <f t="shared" si="189"/>
        <v>-1.2696414129089886</v>
      </c>
      <c r="AB89" s="54"/>
      <c r="AC89" s="54">
        <f t="shared" si="189"/>
        <v>1.6920526029108336</v>
      </c>
    </row>
    <row r="90" spans="1:29" x14ac:dyDescent="0.2">
      <c r="A90" s="52">
        <v>1997</v>
      </c>
      <c r="B90" s="54">
        <f t="shared" ref="B90:Q105" si="190">(B69-B68)/B68*100</f>
        <v>9.6482175101122731</v>
      </c>
      <c r="C90" s="54">
        <f t="shared" si="190"/>
        <v>-14.571999282309939</v>
      </c>
      <c r="D90" s="54">
        <f t="shared" si="190"/>
        <v>6.129173845929806</v>
      </c>
      <c r="E90" s="77">
        <f t="shared" si="190"/>
        <v>7.2911406282454907</v>
      </c>
      <c r="F90" s="54">
        <f t="shared" si="190"/>
        <v>40.17954198698839</v>
      </c>
      <c r="G90" s="54">
        <f t="shared" si="190"/>
        <v>5.1759763989773191</v>
      </c>
      <c r="H90" s="54">
        <f t="shared" si="190"/>
        <v>-5.785599029509358</v>
      </c>
      <c r="I90" s="77">
        <f t="shared" si="190"/>
        <v>26.377182092605466</v>
      </c>
      <c r="J90" s="54">
        <f t="shared" si="190"/>
        <v>2.7007831360667267</v>
      </c>
      <c r="K90" s="54">
        <f t="shared" si="190"/>
        <v>3.6152738675608496</v>
      </c>
      <c r="L90" s="54">
        <f t="shared" si="190"/>
        <v>-5.8190640554034709E-2</v>
      </c>
      <c r="M90" s="77">
        <f t="shared" si="190"/>
        <v>3.464780765704655</v>
      </c>
      <c r="N90" s="54">
        <f t="shared" si="190"/>
        <v>134.61641550087305</v>
      </c>
      <c r="O90" s="54">
        <f t="shared" si="190"/>
        <v>-5.2045436549873134</v>
      </c>
      <c r="P90" s="54">
        <f t="shared" si="190"/>
        <v>-95.292300635830841</v>
      </c>
      <c r="Q90" s="77">
        <f t="shared" si="190"/>
        <v>86.638431986333089</v>
      </c>
      <c r="R90" s="54">
        <f t="shared" si="189"/>
        <v>10.068853504002821</v>
      </c>
      <c r="S90" s="54">
        <f t="shared" si="189"/>
        <v>-7.780130474966823</v>
      </c>
      <c r="T90" s="54">
        <f t="shared" si="189"/>
        <v>29.139831004536465</v>
      </c>
      <c r="U90" s="77">
        <f t="shared" si="189"/>
        <v>9.4113220536828361</v>
      </c>
      <c r="V90" s="54">
        <f t="shared" si="189"/>
        <v>8.1804322427160479</v>
      </c>
      <c r="W90" s="54">
        <f t="shared" si="189"/>
        <v>-1.8810782237682826</v>
      </c>
      <c r="X90" s="54">
        <f t="shared" si="189"/>
        <v>3.7575273295342679</v>
      </c>
      <c r="Y90" s="77">
        <f t="shared" si="189"/>
        <v>7.6956111972626351</v>
      </c>
      <c r="Z90" s="54">
        <f t="shared" si="189"/>
        <v>10.02067299765266</v>
      </c>
      <c r="AA90" s="54">
        <f t="shared" si="189"/>
        <v>-17.400967870798244</v>
      </c>
      <c r="AB90" s="54">
        <f t="shared" si="189"/>
        <v>7.2720054204750681</v>
      </c>
      <c r="AC90" s="54">
        <f t="shared" si="189"/>
        <v>7.0682798701732787</v>
      </c>
    </row>
    <row r="91" spans="1:29" x14ac:dyDescent="0.2">
      <c r="A91" s="52">
        <v>1998</v>
      </c>
      <c r="B91" s="54">
        <f t="shared" si="190"/>
        <v>-2.1728211860968076</v>
      </c>
      <c r="C91" s="54">
        <f t="shared" si="189"/>
        <v>-15.630834416197336</v>
      </c>
      <c r="D91" s="54">
        <f t="shared" si="189"/>
        <v>1.0199462063308289</v>
      </c>
      <c r="E91" s="77">
        <f t="shared" si="189"/>
        <v>-2.9265198546041997</v>
      </c>
      <c r="F91" s="54">
        <f t="shared" si="189"/>
        <v>-5.7855891227579361</v>
      </c>
      <c r="G91" s="54">
        <f t="shared" si="189"/>
        <v>-9.071124068952475</v>
      </c>
      <c r="H91" s="54">
        <f t="shared" si="189"/>
        <v>-75.340926459694543</v>
      </c>
      <c r="I91" s="77">
        <f t="shared" si="189"/>
        <v>-20.733484488386349</v>
      </c>
      <c r="J91" s="54">
        <f t="shared" si="189"/>
        <v>-7.4515656877715424</v>
      </c>
      <c r="K91" s="54">
        <f t="shared" si="189"/>
        <v>-19.287657030253467</v>
      </c>
      <c r="L91" s="54">
        <f t="shared" si="189"/>
        <v>0.31357188956043858</v>
      </c>
      <c r="M91" s="77">
        <f t="shared" si="189"/>
        <v>-8.4514436563780695</v>
      </c>
      <c r="N91" s="54">
        <f t="shared" si="189"/>
        <v>4.6301467652645005</v>
      </c>
      <c r="O91" s="54">
        <f t="shared" si="189"/>
        <v>-24.934870847687829</v>
      </c>
      <c r="P91" s="54">
        <f t="shared" si="189"/>
        <v>40.34631245896562</v>
      </c>
      <c r="Q91" s="77">
        <f t="shared" si="189"/>
        <v>3.146069509624668</v>
      </c>
      <c r="R91" s="54">
        <f t="shared" si="189"/>
        <v>-1.0820772952011246</v>
      </c>
      <c r="S91" s="54">
        <f t="shared" si="189"/>
        <v>-5.9486701627804655</v>
      </c>
      <c r="T91" s="54">
        <f t="shared" si="189"/>
        <v>23.792326790982159</v>
      </c>
      <c r="U91" s="77">
        <f t="shared" si="189"/>
        <v>0.49476932152254266</v>
      </c>
      <c r="V91" s="54">
        <f t="shared" si="189"/>
        <v>-4.5795185380472665</v>
      </c>
      <c r="W91" s="54">
        <f t="shared" si="189"/>
        <v>-12.682113371563217</v>
      </c>
      <c r="X91" s="54">
        <f t="shared" si="189"/>
        <v>-6.1596254285791359</v>
      </c>
      <c r="Y91" s="77">
        <f t="shared" si="189"/>
        <v>-5.7314747005041387</v>
      </c>
      <c r="Z91" s="54">
        <f t="shared" si="189"/>
        <v>-1.4765254588944774</v>
      </c>
      <c r="AA91" s="54">
        <f t="shared" si="189"/>
        <v>-16.135269116937838</v>
      </c>
      <c r="AB91" s="54">
        <f t="shared" si="189"/>
        <v>5.4032464782314973</v>
      </c>
      <c r="AC91" s="54">
        <f t="shared" si="189"/>
        <v>-2.1240398045982789</v>
      </c>
    </row>
    <row r="92" spans="1:29" x14ac:dyDescent="0.2">
      <c r="A92" s="52">
        <v>1999</v>
      </c>
      <c r="B92" s="54">
        <f t="shared" si="190"/>
        <v>0.9692320596112759</v>
      </c>
      <c r="C92" s="54">
        <f t="shared" si="189"/>
        <v>3.6246107498897953</v>
      </c>
      <c r="D92" s="54">
        <f t="shared" si="189"/>
        <v>10.668555514292292</v>
      </c>
      <c r="E92" s="77">
        <f t="shared" si="189"/>
        <v>1.7265605618844975</v>
      </c>
      <c r="F92" s="54">
        <f t="shared" si="189"/>
        <v>3.7054566903301986</v>
      </c>
      <c r="G92" s="54">
        <f t="shared" si="189"/>
        <v>12.489485144577028</v>
      </c>
      <c r="H92" s="54">
        <f t="shared" si="189"/>
        <v>0.83292662127041439</v>
      </c>
      <c r="I92" s="77">
        <f t="shared" si="189"/>
        <v>4.7564730226480858</v>
      </c>
      <c r="J92" s="54">
        <f t="shared" si="189"/>
        <v>-1.0850917773952351</v>
      </c>
      <c r="K92" s="54">
        <f t="shared" si="189"/>
        <v>26.256768549062237</v>
      </c>
      <c r="L92" s="54">
        <f t="shared" si="189"/>
        <v>18.885296828517777</v>
      </c>
      <c r="M92" s="77">
        <f t="shared" si="189"/>
        <v>1.6098021709316912</v>
      </c>
      <c r="N92" s="54">
        <f t="shared" si="189"/>
        <v>73.143385313096204</v>
      </c>
      <c r="O92" s="54">
        <f t="shared" si="189"/>
        <v>-7.3810582157582614</v>
      </c>
      <c r="P92" s="54">
        <f t="shared" si="189"/>
        <v>169.4075200755448</v>
      </c>
      <c r="Q92" s="77">
        <f t="shared" si="189"/>
        <v>75.669836597331894</v>
      </c>
      <c r="R92" s="54">
        <f t="shared" si="189"/>
        <v>3.6733674365473257</v>
      </c>
      <c r="S92" s="54">
        <f t="shared" si="189"/>
        <v>-8.9916321338557648</v>
      </c>
      <c r="T92" s="54">
        <f t="shared" si="189"/>
        <v>39.590971060456134</v>
      </c>
      <c r="U92" s="77">
        <f t="shared" si="189"/>
        <v>5.6252527612444476</v>
      </c>
      <c r="V92" s="54">
        <f t="shared" si="189"/>
        <v>2.1234618857985899</v>
      </c>
      <c r="W92" s="54">
        <f t="shared" si="189"/>
        <v>10.564298679036588</v>
      </c>
      <c r="X92" s="54">
        <f t="shared" si="189"/>
        <v>24.757926911122656</v>
      </c>
      <c r="Y92" s="77">
        <f t="shared" si="189"/>
        <v>4.1785172953095771</v>
      </c>
      <c r="Z92" s="54">
        <f t="shared" si="189"/>
        <v>0.61298501392053006</v>
      </c>
      <c r="AA92" s="54">
        <f t="shared" si="189"/>
        <v>1.7516242946861629</v>
      </c>
      <c r="AB92" s="54">
        <f t="shared" si="189"/>
        <v>2.02301120464353</v>
      </c>
      <c r="AC92" s="54">
        <f t="shared" si="189"/>
        <v>0.79262173718222984</v>
      </c>
    </row>
    <row r="93" spans="1:29" x14ac:dyDescent="0.2">
      <c r="A93" s="52">
        <v>2000</v>
      </c>
      <c r="B93" s="54">
        <f t="shared" si="190"/>
        <v>5.6874294615589269</v>
      </c>
      <c r="C93" s="54">
        <f t="shared" si="189"/>
        <v>57.502024312964394</v>
      </c>
      <c r="D93" s="54">
        <f t="shared" si="189"/>
        <v>32.285729590736686</v>
      </c>
      <c r="E93" s="77">
        <f t="shared" si="189"/>
        <v>11.066485047714805</v>
      </c>
      <c r="F93" s="54">
        <f t="shared" si="189"/>
        <v>14.083225547031846</v>
      </c>
      <c r="G93" s="54">
        <f t="shared" si="189"/>
        <v>49.262519935487788</v>
      </c>
      <c r="H93" s="54">
        <f t="shared" si="189"/>
        <v>49.427524551728958</v>
      </c>
      <c r="I93" s="77">
        <f t="shared" si="189"/>
        <v>19.009865711875936</v>
      </c>
      <c r="J93" s="54">
        <f t="shared" si="189"/>
        <v>15.041163713732001</v>
      </c>
      <c r="K93" s="54">
        <f t="shared" si="189"/>
        <v>29.945510412344508</v>
      </c>
      <c r="L93" s="54">
        <f t="shared" si="189"/>
        <v>34.450308758684081</v>
      </c>
      <c r="M93" s="77">
        <f t="shared" si="189"/>
        <v>20.087220842953641</v>
      </c>
      <c r="N93" s="54">
        <f t="shared" si="189"/>
        <v>-28.278104554622125</v>
      </c>
      <c r="O93" s="54">
        <f t="shared" si="189"/>
        <v>29.099215541926764</v>
      </c>
      <c r="P93" s="54">
        <f t="shared" si="189"/>
        <v>175.21034971568673</v>
      </c>
      <c r="Q93" s="77">
        <f t="shared" si="189"/>
        <v>-26.523746407704984</v>
      </c>
      <c r="R93" s="54">
        <f t="shared" si="189"/>
        <v>19.450614260473369</v>
      </c>
      <c r="S93" s="54">
        <f t="shared" si="189"/>
        <v>19.292949995755432</v>
      </c>
      <c r="T93" s="54">
        <f t="shared" si="189"/>
        <v>45.661094302892465</v>
      </c>
      <c r="U93" s="77">
        <f t="shared" si="189"/>
        <v>22.344120630713491</v>
      </c>
      <c r="V93" s="54">
        <f t="shared" si="189"/>
        <v>15.994550441488977</v>
      </c>
      <c r="W93" s="54">
        <f t="shared" si="189"/>
        <v>25.917556489208071</v>
      </c>
      <c r="X93" s="54">
        <f t="shared" si="189"/>
        <v>39.107886998079707</v>
      </c>
      <c r="Y93" s="77">
        <f t="shared" si="189"/>
        <v>20.247133456670671</v>
      </c>
      <c r="Z93" s="54">
        <f t="shared" si="189"/>
        <v>1.5292610926585004</v>
      </c>
      <c r="AA93" s="54">
        <f t="shared" si="189"/>
        <v>66.988753933119625</v>
      </c>
      <c r="AB93" s="54">
        <f t="shared" si="189"/>
        <v>25.890024011814301</v>
      </c>
      <c r="AC93" s="54">
        <f t="shared" si="189"/>
        <v>7.3371233166843712</v>
      </c>
    </row>
    <row r="94" spans="1:29" x14ac:dyDescent="0.2">
      <c r="A94" s="52">
        <v>2001</v>
      </c>
      <c r="B94" s="54">
        <f t="shared" si="190"/>
        <v>-5.2984544824845194</v>
      </c>
      <c r="C94" s="54">
        <f t="shared" si="189"/>
        <v>0.49135578008980618</v>
      </c>
      <c r="D94" s="54">
        <f t="shared" si="189"/>
        <v>-2.1546712791577201</v>
      </c>
      <c r="E94" s="77">
        <f t="shared" si="189"/>
        <v>-4.936039899619395</v>
      </c>
      <c r="F94" s="54">
        <f t="shared" si="189"/>
        <v>-14.93358509414216</v>
      </c>
      <c r="G94" s="54">
        <f t="shared" si="189"/>
        <v>-12.348724848788093</v>
      </c>
      <c r="H94" s="54">
        <f t="shared" si="189"/>
        <v>21.517387084707863</v>
      </c>
      <c r="I94" s="77">
        <f t="shared" si="189"/>
        <v>-13.133014092519794</v>
      </c>
      <c r="J94" s="54">
        <f t="shared" si="189"/>
        <v>-10.492054004081378</v>
      </c>
      <c r="K94" s="54">
        <f t="shared" si="189"/>
        <v>11.341066523252472</v>
      </c>
      <c r="L94" s="54">
        <f t="shared" si="189"/>
        <v>-13.061937250698394</v>
      </c>
      <c r="M94" s="77">
        <f t="shared" si="189"/>
        <v>-8.7840528789819761</v>
      </c>
      <c r="N94" s="54">
        <f t="shared" si="189"/>
        <v>-43.626497074114113</v>
      </c>
      <c r="O94" s="54">
        <f t="shared" si="189"/>
        <v>-3.5227024826271407</v>
      </c>
      <c r="P94" s="54">
        <f t="shared" si="189"/>
        <v>4.2110686791169316</v>
      </c>
      <c r="Q94" s="77">
        <f t="shared" si="189"/>
        <v>-43.786589615171223</v>
      </c>
      <c r="R94" s="54">
        <f t="shared" si="189"/>
        <v>-8.5562393736435656</v>
      </c>
      <c r="S94" s="54">
        <f t="shared" si="189"/>
        <v>-8.623942309677707</v>
      </c>
      <c r="T94" s="54">
        <f t="shared" si="189"/>
        <v>-1.6946587574662906</v>
      </c>
      <c r="U94" s="77">
        <f t="shared" si="189"/>
        <v>-9.1649132029430582</v>
      </c>
      <c r="V94" s="54">
        <f t="shared" si="189"/>
        <v>-10.30282966553157</v>
      </c>
      <c r="W94" s="54">
        <f t="shared" si="189"/>
        <v>0.91112213083957461</v>
      </c>
      <c r="X94" s="54">
        <f t="shared" si="189"/>
        <v>-7.548735833646866</v>
      </c>
      <c r="Y94" s="77">
        <f t="shared" si="189"/>
        <v>-9.4814351570701163</v>
      </c>
      <c r="Z94" s="54">
        <f t="shared" si="189"/>
        <v>-3.381155830511287</v>
      </c>
      <c r="AA94" s="54">
        <f t="shared" si="189"/>
        <v>0.22397868169553395</v>
      </c>
      <c r="AB94" s="54">
        <f t="shared" si="189"/>
        <v>1.6397910914696299</v>
      </c>
      <c r="AC94" s="54">
        <f t="shared" si="189"/>
        <v>-3.0693088930614754</v>
      </c>
    </row>
    <row r="95" spans="1:29" x14ac:dyDescent="0.2">
      <c r="A95" s="52">
        <v>2002</v>
      </c>
      <c r="B95" s="54">
        <f t="shared" si="190"/>
        <v>-0.21655242967599436</v>
      </c>
      <c r="C95" s="54">
        <f t="shared" si="189"/>
        <v>-0.58813380106550162</v>
      </c>
      <c r="D95" s="54">
        <f t="shared" si="189"/>
        <v>3.5959772057783819</v>
      </c>
      <c r="E95" s="77">
        <f t="shared" si="189"/>
        <v>-0.28858891331492564</v>
      </c>
      <c r="F95" s="54">
        <f t="shared" si="189"/>
        <v>2.4314179162004517</v>
      </c>
      <c r="G95" s="54">
        <f t="shared" si="189"/>
        <v>-18.475119720589742</v>
      </c>
      <c r="H95" s="54">
        <f t="shared" si="189"/>
        <v>6.0181877623730129</v>
      </c>
      <c r="I95" s="77">
        <f t="shared" si="189"/>
        <v>1.4928093624693197</v>
      </c>
      <c r="J95" s="54">
        <f t="shared" si="189"/>
        <v>-9.8248182198107603</v>
      </c>
      <c r="K95" s="54">
        <f t="shared" si="189"/>
        <v>-7.0291851245373325</v>
      </c>
      <c r="L95" s="54">
        <f t="shared" si="189"/>
        <v>-2.5825141404231045</v>
      </c>
      <c r="M95" s="77">
        <f t="shared" si="189"/>
        <v>-10.179699930625254</v>
      </c>
      <c r="N95" s="54">
        <f t="shared" si="189"/>
        <v>-17.857308125201911</v>
      </c>
      <c r="O95" s="54">
        <f t="shared" si="189"/>
        <v>213.68109944254726</v>
      </c>
      <c r="P95" s="54">
        <f t="shared" si="189"/>
        <v>-19.974374764524811</v>
      </c>
      <c r="Q95" s="77">
        <f t="shared" si="189"/>
        <v>-9.1475176031538865</v>
      </c>
      <c r="R95" s="54">
        <f t="shared" si="189"/>
        <v>5.1188872246564232</v>
      </c>
      <c r="S95" s="54">
        <f t="shared" si="189"/>
        <v>20.750153528912747</v>
      </c>
      <c r="T95" s="54">
        <f t="shared" si="189"/>
        <v>10.219803216854768</v>
      </c>
      <c r="U95" s="77">
        <f t="shared" si="189"/>
        <v>5.9179163611874888</v>
      </c>
      <c r="V95" s="54">
        <f t="shared" si="189"/>
        <v>-2.2305969685864708</v>
      </c>
      <c r="W95" s="54">
        <f t="shared" si="189"/>
        <v>3.6393184692884475</v>
      </c>
      <c r="X95" s="54">
        <f t="shared" si="189"/>
        <v>2.8272445674231568</v>
      </c>
      <c r="Y95" s="77">
        <f t="shared" si="189"/>
        <v>-2.5088065863414677</v>
      </c>
      <c r="Z95" s="54">
        <f t="shared" si="189"/>
        <v>0.74064964308897152</v>
      </c>
      <c r="AA95" s="54">
        <f t="shared" si="189"/>
        <v>-1.2883522025939207</v>
      </c>
      <c r="AB95" s="54">
        <f t="shared" si="189"/>
        <v>4.6549437291289575</v>
      </c>
      <c r="AC95" s="54">
        <f t="shared" si="189"/>
        <v>0.59743626450491649</v>
      </c>
    </row>
    <row r="96" spans="1:29" x14ac:dyDescent="0.2">
      <c r="A96" s="52">
        <v>2003</v>
      </c>
      <c r="B96" s="54">
        <f t="shared" si="190"/>
        <v>5.7760033612300266</v>
      </c>
      <c r="C96" s="54">
        <f t="shared" si="189"/>
        <v>10.231353931499683</v>
      </c>
      <c r="D96" s="54">
        <f t="shared" si="189"/>
        <v>17.115360805108423</v>
      </c>
      <c r="E96" s="77">
        <f t="shared" si="189"/>
        <v>6.7828253930233107</v>
      </c>
      <c r="F96" s="54">
        <f t="shared" si="189"/>
        <v>13.818594934849001</v>
      </c>
      <c r="G96" s="54">
        <f t="shared" si="189"/>
        <v>3.5587414157617543</v>
      </c>
      <c r="H96" s="54">
        <f t="shared" si="189"/>
        <v>21.651231907492932</v>
      </c>
      <c r="I96" s="77">
        <f t="shared" si="189"/>
        <v>12.687656526338584</v>
      </c>
      <c r="J96" s="54">
        <f t="shared" si="189"/>
        <v>3.3214102738343603</v>
      </c>
      <c r="K96" s="54">
        <f t="shared" si="189"/>
        <v>15.017329562526607</v>
      </c>
      <c r="L96" s="54">
        <f t="shared" si="189"/>
        <v>13.400584725168462</v>
      </c>
      <c r="M96" s="77">
        <f t="shared" si="189"/>
        <v>4.9865904252530502</v>
      </c>
      <c r="N96" s="54">
        <f t="shared" si="189"/>
        <v>117.10191165636931</v>
      </c>
      <c r="O96" s="54">
        <f t="shared" si="189"/>
        <v>-31.570264096785223</v>
      </c>
      <c r="P96" s="54">
        <f t="shared" si="189"/>
        <v>63.250030074268082</v>
      </c>
      <c r="Q96" s="77">
        <f t="shared" si="189"/>
        <v>90.253507357964622</v>
      </c>
      <c r="R96" s="54">
        <f t="shared" si="189"/>
        <v>2.7651336930777113</v>
      </c>
      <c r="S96" s="54">
        <f t="shared" si="189"/>
        <v>-1.1321781005447955</v>
      </c>
      <c r="T96" s="54">
        <f t="shared" si="189"/>
        <v>34.517687893736138</v>
      </c>
      <c r="U96" s="77">
        <f t="shared" si="189"/>
        <v>4.6139906310547971</v>
      </c>
      <c r="V96" s="54">
        <f t="shared" si="189"/>
        <v>4.641607129866073</v>
      </c>
      <c r="W96" s="54">
        <f t="shared" si="189"/>
        <v>7.7982187773836822</v>
      </c>
      <c r="X96" s="54">
        <f t="shared" si="189"/>
        <v>23.00074040937994</v>
      </c>
      <c r="Y96" s="77">
        <f t="shared" si="189"/>
        <v>5.9317728756347856</v>
      </c>
      <c r="Z96" s="54">
        <f t="shared" si="189"/>
        <v>6.3414016168315213</v>
      </c>
      <c r="AA96" s="54">
        <f t="shared" si="189"/>
        <v>11.089471516975689</v>
      </c>
      <c r="AB96" s="54">
        <f t="shared" si="189"/>
        <v>13.005950641267788</v>
      </c>
      <c r="AC96" s="54">
        <f t="shared" si="189"/>
        <v>7.0795878228731972</v>
      </c>
    </row>
    <row r="97" spans="1:29" x14ac:dyDescent="0.2">
      <c r="A97" s="52">
        <v>2004</v>
      </c>
      <c r="B97" s="54">
        <f t="shared" si="190"/>
        <v>10.011210952311458</v>
      </c>
      <c r="C97" s="54">
        <f t="shared" si="189"/>
        <v>13.926160762271858</v>
      </c>
      <c r="D97" s="54">
        <f t="shared" si="189"/>
        <v>22.029113347709071</v>
      </c>
      <c r="E97" s="77">
        <f t="shared" si="189"/>
        <v>11.799018851350295</v>
      </c>
      <c r="F97" s="54">
        <f t="shared" si="189"/>
        <v>-7.8278158345100142</v>
      </c>
      <c r="G97" s="54">
        <f t="shared" si="189"/>
        <v>8.2791734508938415</v>
      </c>
      <c r="H97" s="54">
        <f t="shared" si="189"/>
        <v>29.741629538916868</v>
      </c>
      <c r="I97" s="77">
        <f t="shared" si="189"/>
        <v>-2.5048241440327148</v>
      </c>
      <c r="J97" s="54">
        <f t="shared" si="189"/>
        <v>15.096206524513281</v>
      </c>
      <c r="K97" s="54">
        <f t="shared" si="189"/>
        <v>15.515945640710067</v>
      </c>
      <c r="L97" s="54">
        <f t="shared" si="189"/>
        <v>16.994192515798819</v>
      </c>
      <c r="M97" s="77">
        <f t="shared" si="189"/>
        <v>16.474006098102443</v>
      </c>
      <c r="N97" s="54">
        <f t="shared" si="189"/>
        <v>-18.714586426011444</v>
      </c>
      <c r="O97" s="54">
        <f t="shared" si="189"/>
        <v>17.540916062166357</v>
      </c>
      <c r="P97" s="54">
        <f t="shared" si="189"/>
        <v>88.294937310769299</v>
      </c>
      <c r="Q97" s="77">
        <f t="shared" si="189"/>
        <v>-13.586732986011118</v>
      </c>
      <c r="R97" s="54">
        <f t="shared" si="189"/>
        <v>16.381645988028183</v>
      </c>
      <c r="S97" s="54">
        <f t="shared" si="189"/>
        <v>9.4961508142500186</v>
      </c>
      <c r="T97" s="54">
        <f t="shared" si="189"/>
        <v>19.710718511034969</v>
      </c>
      <c r="U97" s="77">
        <f t="shared" si="189"/>
        <v>17.115074290909725</v>
      </c>
      <c r="V97" s="54">
        <f t="shared" si="189"/>
        <v>13.678006180208758</v>
      </c>
      <c r="W97" s="54">
        <f t="shared" si="189"/>
        <v>12.222251628943832</v>
      </c>
      <c r="X97" s="54">
        <f t="shared" si="189"/>
        <v>19.117016971310097</v>
      </c>
      <c r="Y97" s="77">
        <f t="shared" si="189"/>
        <v>15.289812965104238</v>
      </c>
      <c r="Z97" s="54">
        <f t="shared" si="189"/>
        <v>8.5133461912958808</v>
      </c>
      <c r="AA97" s="54">
        <f t="shared" si="189"/>
        <v>14.132712458724999</v>
      </c>
      <c r="AB97" s="54">
        <f t="shared" si="189"/>
        <v>24.171615326279621</v>
      </c>
      <c r="AC97" s="54">
        <f t="shared" si="189"/>
        <v>10.427303345685303</v>
      </c>
    </row>
    <row r="98" spans="1:29" x14ac:dyDescent="0.2">
      <c r="A98" s="52">
        <v>2005</v>
      </c>
      <c r="B98" s="54">
        <f t="shared" si="190"/>
        <v>7.3359205197647768</v>
      </c>
      <c r="C98" s="54">
        <f t="shared" si="189"/>
        <v>6.0910920162126247</v>
      </c>
      <c r="D98" s="54">
        <f t="shared" si="189"/>
        <v>9.0890543156465657</v>
      </c>
      <c r="E98" s="77">
        <f t="shared" si="189"/>
        <v>7.3136069302065492</v>
      </c>
      <c r="F98" s="54">
        <f t="shared" si="189"/>
        <v>-2.9014942966813324</v>
      </c>
      <c r="G98" s="54">
        <f t="shared" si="189"/>
        <v>59.171363011733469</v>
      </c>
      <c r="H98" s="54">
        <f t="shared" si="189"/>
        <v>32.679939600065843</v>
      </c>
      <c r="I98" s="77">
        <f t="shared" si="189"/>
        <v>6.1126605085799985</v>
      </c>
      <c r="J98" s="54">
        <f t="shared" si="189"/>
        <v>2.9046427162524209</v>
      </c>
      <c r="K98" s="54">
        <f t="shared" si="189"/>
        <v>15.598075495386052</v>
      </c>
      <c r="L98" s="54">
        <f t="shared" si="189"/>
        <v>5.342274191466295</v>
      </c>
      <c r="M98" s="77">
        <f t="shared" si="189"/>
        <v>4.9145723560292298</v>
      </c>
      <c r="N98" s="54">
        <f t="shared" si="189"/>
        <v>26.963537588168535</v>
      </c>
      <c r="O98" s="54">
        <f t="shared" si="189"/>
        <v>-12.725915231691049</v>
      </c>
      <c r="P98" s="54">
        <f t="shared" si="189"/>
        <v>-39.173293040345833</v>
      </c>
      <c r="Q98" s="77">
        <f t="shared" si="189"/>
        <v>15.898170897993765</v>
      </c>
      <c r="R98" s="54">
        <f t="shared" si="189"/>
        <v>6.9367536069636957</v>
      </c>
      <c r="S98" s="54">
        <f t="shared" si="189"/>
        <v>1.6281221883030594</v>
      </c>
      <c r="T98" s="54">
        <f t="shared" si="189"/>
        <v>-4.9004791063704216</v>
      </c>
      <c r="U98" s="77">
        <f t="shared" si="189"/>
        <v>3.7683303120509342</v>
      </c>
      <c r="V98" s="54">
        <f t="shared" si="189"/>
        <v>5.215823489500381</v>
      </c>
      <c r="W98" s="54">
        <f t="shared" si="189"/>
        <v>10.488737621327338</v>
      </c>
      <c r="X98" s="54">
        <f t="shared" si="189"/>
        <v>2.0720409951089729</v>
      </c>
      <c r="Y98" s="77">
        <f t="shared" si="189"/>
        <v>4.8960561744808819</v>
      </c>
      <c r="Z98" s="54">
        <f t="shared" si="189"/>
        <v>8.1256803787202152</v>
      </c>
      <c r="AA98" s="54">
        <f t="shared" si="189"/>
        <v>5.1032625182206424</v>
      </c>
      <c r="AB98" s="54">
        <f t="shared" si="189"/>
        <v>14.558326478787079</v>
      </c>
      <c r="AC98" s="54">
        <f t="shared" si="189"/>
        <v>8.2589987432667513</v>
      </c>
    </row>
    <row r="99" spans="1:29" x14ac:dyDescent="0.2">
      <c r="A99" s="52">
        <v>2006</v>
      </c>
      <c r="B99" s="54">
        <f t="shared" si="190"/>
        <v>12.427982525665161</v>
      </c>
      <c r="C99" s="54">
        <f t="shared" ref="C99:AC105" si="191">(C78-C77)/C77*100</f>
        <v>12.766173397920678</v>
      </c>
      <c r="D99" s="54">
        <f t="shared" si="191"/>
        <v>4.3836964925244599</v>
      </c>
      <c r="E99" s="77">
        <f t="shared" si="191"/>
        <v>11.468397069881931</v>
      </c>
      <c r="F99" s="54">
        <f t="shared" si="191"/>
        <v>13.316517640452672</v>
      </c>
      <c r="G99" s="54">
        <f t="shared" si="191"/>
        <v>42.357715270059366</v>
      </c>
      <c r="H99" s="54">
        <f t="shared" si="191"/>
        <v>13.549924520544987</v>
      </c>
      <c r="I99" s="77">
        <f t="shared" si="191"/>
        <v>15.44868748800682</v>
      </c>
      <c r="J99" s="54">
        <f t="shared" si="191"/>
        <v>6.8279169706738738</v>
      </c>
      <c r="K99" s="54">
        <f t="shared" si="191"/>
        <v>7.4072199660270917</v>
      </c>
      <c r="L99" s="54">
        <f t="shared" si="191"/>
        <v>6.4571803310583054</v>
      </c>
      <c r="M99" s="77">
        <f t="shared" si="191"/>
        <v>7.2516312861684193</v>
      </c>
      <c r="N99" s="54">
        <f t="shared" si="191"/>
        <v>5.0109878175096556</v>
      </c>
      <c r="O99" s="54">
        <f t="shared" si="191"/>
        <v>20.53933720773616</v>
      </c>
      <c r="P99" s="54">
        <f t="shared" si="191"/>
        <v>20.891412128024754</v>
      </c>
      <c r="Q99" s="77">
        <f t="shared" si="191"/>
        <v>6.390573052904637</v>
      </c>
      <c r="R99" s="54">
        <f t="shared" si="191"/>
        <v>11.183905967647609</v>
      </c>
      <c r="S99" s="54">
        <f t="shared" si="191"/>
        <v>8.6252452532984698</v>
      </c>
      <c r="T99" s="54">
        <f t="shared" si="191"/>
        <v>5.5070991838878962</v>
      </c>
      <c r="U99" s="77">
        <f t="shared" si="191"/>
        <v>10.085777552083524</v>
      </c>
      <c r="V99" s="54">
        <f t="shared" si="191"/>
        <v>10.011092157074797</v>
      </c>
      <c r="W99" s="54">
        <f t="shared" si="191"/>
        <v>8.5013913822446217</v>
      </c>
      <c r="X99" s="54">
        <f t="shared" si="191"/>
        <v>6.923661288945743</v>
      </c>
      <c r="Y99" s="77">
        <f t="shared" si="191"/>
        <v>9.5194066685547085</v>
      </c>
      <c r="Z99" s="54">
        <f t="shared" si="191"/>
        <v>13.138268675626572</v>
      </c>
      <c r="AA99" s="54">
        <f t="shared" si="191"/>
        <v>13.858214150527029</v>
      </c>
      <c r="AB99" s="54">
        <f t="shared" si="191"/>
        <v>1.7657401781873745</v>
      </c>
      <c r="AC99" s="54">
        <f t="shared" si="191"/>
        <v>12.088867771453506</v>
      </c>
    </row>
    <row r="100" spans="1:29" x14ac:dyDescent="0.2">
      <c r="A100" s="52">
        <v>2007</v>
      </c>
      <c r="B100" s="54">
        <f t="shared" si="190"/>
        <v>9.6282952734540252</v>
      </c>
      <c r="C100" s="54">
        <f t="shared" si="191"/>
        <v>17.263247020252738</v>
      </c>
      <c r="D100" s="54">
        <f t="shared" si="191"/>
        <v>6.8330919668922014</v>
      </c>
      <c r="E100" s="77">
        <f t="shared" si="191"/>
        <v>9.379655674523244</v>
      </c>
      <c r="F100" s="54">
        <f t="shared" si="191"/>
        <v>6.2292483531100808</v>
      </c>
      <c r="G100" s="54">
        <f t="shared" si="191"/>
        <v>-1.5633051924709624</v>
      </c>
      <c r="H100" s="54">
        <f t="shared" si="191"/>
        <v>-11.139686205813536</v>
      </c>
      <c r="I100" s="77">
        <f t="shared" si="191"/>
        <v>-0.10036844104072622</v>
      </c>
      <c r="J100" s="54">
        <f t="shared" si="191"/>
        <v>3.147922442263877</v>
      </c>
      <c r="K100" s="54">
        <f t="shared" si="191"/>
        <v>6.9325996619724997</v>
      </c>
      <c r="L100" s="54">
        <f t="shared" si="191"/>
        <v>2.7838160145270243</v>
      </c>
      <c r="M100" s="77">
        <f t="shared" si="191"/>
        <v>2.4562479418268963</v>
      </c>
      <c r="N100" s="54">
        <f t="shared" si="191"/>
        <v>-17.189533113431537</v>
      </c>
      <c r="O100" s="54">
        <f t="shared" si="191"/>
        <v>14.244562893908672</v>
      </c>
      <c r="P100" s="54">
        <f t="shared" si="191"/>
        <v>24.227074832661785</v>
      </c>
      <c r="Q100" s="77">
        <f t="shared" si="191"/>
        <v>-16.891185428268887</v>
      </c>
      <c r="R100" s="54">
        <f t="shared" si="191"/>
        <v>8.2666191053650504</v>
      </c>
      <c r="S100" s="54">
        <f t="shared" si="191"/>
        <v>27.871419213106698</v>
      </c>
      <c r="T100" s="54">
        <f t="shared" si="191"/>
        <v>-7.6899982497587382</v>
      </c>
      <c r="U100" s="77">
        <f t="shared" si="191"/>
        <v>4.7838967612904897</v>
      </c>
      <c r="V100" s="54">
        <f t="shared" si="191"/>
        <v>6.3980515320625777</v>
      </c>
      <c r="W100" s="54">
        <f t="shared" si="191"/>
        <v>13.045915287459319</v>
      </c>
      <c r="X100" s="54">
        <f t="shared" si="191"/>
        <v>-2.6968559329220545</v>
      </c>
      <c r="Y100" s="77">
        <f t="shared" si="191"/>
        <v>3.6349166625990943</v>
      </c>
      <c r="Z100" s="54">
        <f t="shared" si="191"/>
        <v>10.779821214597456</v>
      </c>
      <c r="AA100" s="54">
        <f t="shared" si="191"/>
        <v>18.704492914789</v>
      </c>
      <c r="AB100" s="54">
        <f t="shared" si="191"/>
        <v>13.871993212333441</v>
      </c>
      <c r="AC100" s="54">
        <f t="shared" si="191"/>
        <v>11.490904229367754</v>
      </c>
    </row>
    <row r="101" spans="1:29" x14ac:dyDescent="0.2">
      <c r="A101" s="52">
        <v>2008</v>
      </c>
      <c r="B101" s="54">
        <f t="shared" si="190"/>
        <v>11.38540362306744</v>
      </c>
      <c r="C101" s="54">
        <f t="shared" si="191"/>
        <v>18.398671187423812</v>
      </c>
      <c r="D101" s="54">
        <f t="shared" si="191"/>
        <v>13.717922974927104</v>
      </c>
      <c r="E101" s="77">
        <f t="shared" si="191"/>
        <v>11.45278571305747</v>
      </c>
      <c r="F101" s="54">
        <f t="shared" si="191"/>
        <v>2.6071019539873346</v>
      </c>
      <c r="G101" s="54">
        <f t="shared" si="191"/>
        <v>27.161789712302337</v>
      </c>
      <c r="H101" s="54">
        <f t="shared" si="191"/>
        <v>20.64649200351554</v>
      </c>
      <c r="I101" s="77">
        <f t="shared" si="191"/>
        <v>7.4360420842961492</v>
      </c>
      <c r="J101" s="54">
        <f t="shared" si="191"/>
        <v>6.5945850363689553</v>
      </c>
      <c r="K101" s="54">
        <f t="shared" si="191"/>
        <v>13.8095139989515</v>
      </c>
      <c r="L101" s="54">
        <f t="shared" si="191"/>
        <v>13.668110060753328</v>
      </c>
      <c r="M101" s="77">
        <f t="shared" si="191"/>
        <v>8.0533922163317566</v>
      </c>
      <c r="N101" s="54">
        <f t="shared" si="191"/>
        <v>8.1041196766760741</v>
      </c>
      <c r="O101" s="54">
        <f t="shared" si="191"/>
        <v>38.691489139229503</v>
      </c>
      <c r="P101" s="54">
        <f t="shared" si="191"/>
        <v>16.02466241921821</v>
      </c>
      <c r="Q101" s="77">
        <f t="shared" si="191"/>
        <v>5.5774827542683321</v>
      </c>
      <c r="R101" s="54">
        <f t="shared" si="191"/>
        <v>12.442112865147791</v>
      </c>
      <c r="S101" s="54">
        <f t="shared" si="191"/>
        <v>11.497695313734361</v>
      </c>
      <c r="T101" s="54">
        <f t="shared" si="191"/>
        <v>15.115417846937046</v>
      </c>
      <c r="U101" s="77">
        <f t="shared" si="191"/>
        <v>7.9563244286260968</v>
      </c>
      <c r="V101" s="54">
        <f t="shared" si="191"/>
        <v>10.022207388125342</v>
      </c>
      <c r="W101" s="54">
        <f t="shared" si="191"/>
        <v>12.231453484461738</v>
      </c>
      <c r="X101" s="54">
        <f t="shared" si="191"/>
        <v>14.950055034611143</v>
      </c>
      <c r="Y101" s="77">
        <f t="shared" si="191"/>
        <v>8.6443813111291998</v>
      </c>
      <c r="Z101" s="54">
        <f t="shared" si="191"/>
        <v>11.760708031360769</v>
      </c>
      <c r="AA101" s="54">
        <f t="shared" si="191"/>
        <v>20.285089163229959</v>
      </c>
      <c r="AB101" s="54">
        <f t="shared" si="191"/>
        <v>12.420773486227651</v>
      </c>
      <c r="AC101" s="54">
        <f t="shared" si="191"/>
        <v>12.307935861141377</v>
      </c>
    </row>
    <row r="102" spans="1:29" x14ac:dyDescent="0.2">
      <c r="A102" s="52">
        <v>2009</v>
      </c>
      <c r="B102" s="54">
        <f t="shared" si="190"/>
        <v>-10.828819013886994</v>
      </c>
      <c r="C102" s="54">
        <f t="shared" si="191"/>
        <v>-31.111536348715429</v>
      </c>
      <c r="D102" s="54">
        <f t="shared" si="191"/>
        <v>2.4510798576446131</v>
      </c>
      <c r="E102" s="77">
        <f t="shared" si="191"/>
        <v>-13.343253174331268</v>
      </c>
      <c r="F102" s="54">
        <f t="shared" si="191"/>
        <v>-22.415810589064325</v>
      </c>
      <c r="G102" s="54">
        <f t="shared" si="191"/>
        <v>-40.554057310227925</v>
      </c>
      <c r="H102" s="54">
        <f t="shared" si="191"/>
        <v>-18.999073386549345</v>
      </c>
      <c r="I102" s="77">
        <f t="shared" si="191"/>
        <v>-24.50130955585006</v>
      </c>
      <c r="J102" s="54">
        <f t="shared" si="191"/>
        <v>-12.995187379572288</v>
      </c>
      <c r="K102" s="54">
        <f t="shared" si="191"/>
        <v>-12.236888293773401</v>
      </c>
      <c r="L102" s="54">
        <f t="shared" si="191"/>
        <v>-1.4085165350001521</v>
      </c>
      <c r="M102" s="77">
        <f t="shared" si="191"/>
        <v>-11.728711093261564</v>
      </c>
      <c r="N102" s="54">
        <f t="shared" si="191"/>
        <v>-58.533550175411222</v>
      </c>
      <c r="O102" s="54">
        <f t="shared" si="191"/>
        <v>-21.808187073193182</v>
      </c>
      <c r="P102" s="54">
        <f t="shared" si="191"/>
        <v>8.963165905602688</v>
      </c>
      <c r="Q102" s="77">
        <f t="shared" si="191"/>
        <v>-50.750454703813162</v>
      </c>
      <c r="R102" s="54">
        <f t="shared" si="191"/>
        <v>-11.077004897672175</v>
      </c>
      <c r="S102" s="54">
        <f t="shared" si="191"/>
        <v>-22.800779245482083</v>
      </c>
      <c r="T102" s="54">
        <f t="shared" si="191"/>
        <v>15.079007938908934</v>
      </c>
      <c r="U102" s="77">
        <f t="shared" si="191"/>
        <v>-10.178228443887631</v>
      </c>
      <c r="V102" s="54">
        <f t="shared" si="191"/>
        <v>-12.623173790614024</v>
      </c>
      <c r="W102" s="54">
        <f t="shared" si="191"/>
        <v>-18.24358219325509</v>
      </c>
      <c r="X102" s="54">
        <f t="shared" si="191"/>
        <v>4.6241721833453493</v>
      </c>
      <c r="Y102" s="77">
        <f t="shared" si="191"/>
        <v>-11.812220075326001</v>
      </c>
      <c r="Z102" s="54">
        <f t="shared" si="191"/>
        <v>-10.440941071331213</v>
      </c>
      <c r="AA102" s="54">
        <f t="shared" si="191"/>
        <v>-34.076071263659472</v>
      </c>
      <c r="AB102" s="54">
        <f t="shared" si="191"/>
        <v>-0.27495358460532199</v>
      </c>
      <c r="AC102" s="54">
        <f t="shared" si="191"/>
        <v>-14.139798711972446</v>
      </c>
    </row>
    <row r="103" spans="1:29" x14ac:dyDescent="0.2">
      <c r="A103" s="52">
        <v>2010</v>
      </c>
      <c r="B103" s="54">
        <f t="shared" si="190"/>
        <v>20.947527140687569</v>
      </c>
      <c r="C103" s="54">
        <f t="shared" si="191"/>
        <v>17.171909047028894</v>
      </c>
      <c r="D103" s="54">
        <f t="shared" si="191"/>
        <v>31.806186698666977</v>
      </c>
      <c r="E103" s="77">
        <f t="shared" si="191"/>
        <v>20.397312164766678</v>
      </c>
      <c r="F103" s="54">
        <f t="shared" si="191"/>
        <v>13.150566716271308</v>
      </c>
      <c r="G103" s="54">
        <f t="shared" si="191"/>
        <v>12.879051091029698</v>
      </c>
      <c r="H103" s="54">
        <f t="shared" si="191"/>
        <v>17.547107914803817</v>
      </c>
      <c r="I103" s="77">
        <f t="shared" si="191"/>
        <v>12.794508989568671</v>
      </c>
      <c r="J103" s="54">
        <f t="shared" si="191"/>
        <v>18.907320889723142</v>
      </c>
      <c r="K103" s="54">
        <f t="shared" si="191"/>
        <v>14.594210043233986</v>
      </c>
      <c r="L103" s="54">
        <f t="shared" si="191"/>
        <v>33.623616722685156</v>
      </c>
      <c r="M103" s="77">
        <f t="shared" si="191"/>
        <v>19.610079588194772</v>
      </c>
      <c r="N103" s="54">
        <f t="shared" si="191"/>
        <v>30.583813190406389</v>
      </c>
      <c r="O103" s="54">
        <f t="shared" si="191"/>
        <v>-30.614806969685986</v>
      </c>
      <c r="P103" s="54">
        <f t="shared" si="191"/>
        <v>53.807057057510356</v>
      </c>
      <c r="Q103" s="77">
        <f t="shared" si="191"/>
        <v>19.821271592751017</v>
      </c>
      <c r="R103" s="54">
        <f t="shared" si="191"/>
        <v>26.96712860018145</v>
      </c>
      <c r="S103" s="54">
        <f t="shared" si="191"/>
        <v>37.857836406057956</v>
      </c>
      <c r="T103" s="54">
        <f t="shared" si="191"/>
        <v>37.333186690427532</v>
      </c>
      <c r="U103" s="77">
        <f t="shared" si="191"/>
        <v>24.885646210353009</v>
      </c>
      <c r="V103" s="54">
        <f t="shared" si="191"/>
        <v>23.494473561352706</v>
      </c>
      <c r="W103" s="54">
        <f t="shared" si="191"/>
        <v>22.742480266223808</v>
      </c>
      <c r="X103" s="54">
        <f t="shared" si="191"/>
        <v>34.676135115837134</v>
      </c>
      <c r="Y103" s="77">
        <f t="shared" si="191"/>
        <v>22.41621419594351</v>
      </c>
      <c r="Z103" s="54">
        <f t="shared" si="191"/>
        <v>20.102654188581333</v>
      </c>
      <c r="AA103" s="54">
        <f t="shared" si="191"/>
        <v>15.766748570421202</v>
      </c>
      <c r="AB103" s="54">
        <f t="shared" si="191"/>
        <v>30.158618788905191</v>
      </c>
      <c r="AC103" s="54">
        <f t="shared" si="191"/>
        <v>19.503463480477414</v>
      </c>
    </row>
    <row r="104" spans="1:29" x14ac:dyDescent="0.2">
      <c r="A104" s="52">
        <v>2011</v>
      </c>
      <c r="B104" s="54">
        <f t="shared" si="190"/>
        <v>10.187530323679301</v>
      </c>
      <c r="C104" s="54">
        <f t="shared" si="191"/>
        <v>23.634559683317324</v>
      </c>
      <c r="D104" s="54">
        <f t="shared" si="191"/>
        <v>11.86392192903728</v>
      </c>
      <c r="E104" s="77">
        <f t="shared" si="191"/>
        <v>12.517555498651392</v>
      </c>
      <c r="F104" s="54">
        <f t="shared" si="191"/>
        <v>-0.23527331015243316</v>
      </c>
      <c r="G104" s="54">
        <f t="shared" si="191"/>
        <v>64.970048480010973</v>
      </c>
      <c r="H104" s="54">
        <f t="shared" si="191"/>
        <v>7.8674128969305963</v>
      </c>
      <c r="I104" s="77">
        <f t="shared" si="191"/>
        <v>8.4931240606222875</v>
      </c>
      <c r="J104" s="54">
        <f t="shared" si="191"/>
        <v>4.2697244706460173</v>
      </c>
      <c r="K104" s="54">
        <f t="shared" si="191"/>
        <v>16.189159101034683</v>
      </c>
      <c r="L104" s="54">
        <f t="shared" si="191"/>
        <v>17.067062946034078</v>
      </c>
      <c r="M104" s="77">
        <f t="shared" si="191"/>
        <v>8.9751560218058284</v>
      </c>
      <c r="N104" s="54">
        <f t="shared" si="191"/>
        <v>40.938359307254487</v>
      </c>
      <c r="O104" s="54">
        <f t="shared" si="191"/>
        <v>-22.660962925015056</v>
      </c>
      <c r="P104" s="54">
        <f t="shared" si="191"/>
        <v>1.65559202638908</v>
      </c>
      <c r="Q104" s="77">
        <f t="shared" si="191"/>
        <v>26.5600698173217</v>
      </c>
      <c r="R104" s="54">
        <f t="shared" si="191"/>
        <v>14.991747528137154</v>
      </c>
      <c r="S104" s="54">
        <f t="shared" si="191"/>
        <v>31.514536990568519</v>
      </c>
      <c r="T104" s="54">
        <f t="shared" si="191"/>
        <v>3.5803801251861902</v>
      </c>
      <c r="U104" s="77">
        <f t="shared" si="191"/>
        <v>16.287167593047556</v>
      </c>
      <c r="V104" s="54">
        <f t="shared" si="191"/>
        <v>11.508661511238394</v>
      </c>
      <c r="W104" s="54">
        <f t="shared" si="191"/>
        <v>24.363704607158194</v>
      </c>
      <c r="X104" s="54">
        <f t="shared" si="191"/>
        <v>10.217424165021672</v>
      </c>
      <c r="Y104" s="77">
        <f t="shared" si="191"/>
        <v>13.370480551325375</v>
      </c>
      <c r="Z104" s="54">
        <f t="shared" si="191"/>
        <v>9.6935315463808394</v>
      </c>
      <c r="AA104" s="54">
        <f t="shared" si="191"/>
        <v>23.417647938953589</v>
      </c>
      <c r="AB104" s="54">
        <f t="shared" si="191"/>
        <v>13.20055124066816</v>
      </c>
      <c r="AC104" s="54">
        <f t="shared" si="191"/>
        <v>12.214425570902195</v>
      </c>
    </row>
    <row r="105" spans="1:29" x14ac:dyDescent="0.2">
      <c r="A105" s="52">
        <v>2012</v>
      </c>
      <c r="B105" s="54">
        <f t="shared" si="190"/>
        <v>2.6780031014325152</v>
      </c>
      <c r="C105" s="54">
        <f t="shared" si="191"/>
        <v>-11.690391433086823</v>
      </c>
      <c r="D105" s="54">
        <f t="shared" si="191"/>
        <v>2.9698474523109732</v>
      </c>
      <c r="E105" s="77">
        <f t="shared" si="191"/>
        <v>0.91420799453598001</v>
      </c>
      <c r="F105" s="54">
        <f t="shared" si="191"/>
        <v>-1.5253547226214121</v>
      </c>
      <c r="G105" s="54">
        <f t="shared" si="191"/>
        <v>5.7328608013159403</v>
      </c>
      <c r="H105" s="54">
        <f t="shared" si="191"/>
        <v>-0.5653347301586833</v>
      </c>
      <c r="I105" s="77">
        <f t="shared" si="191"/>
        <v>-0.13798099107661371</v>
      </c>
      <c r="J105" s="54">
        <f t="shared" si="191"/>
        <v>3.951845704810749E-2</v>
      </c>
      <c r="K105" s="54">
        <f t="shared" si="191"/>
        <v>-2.166143047680273</v>
      </c>
      <c r="L105" s="54">
        <f t="shared" si="191"/>
        <v>-2.0730353199250766</v>
      </c>
      <c r="M105" s="77">
        <f t="shared" si="191"/>
        <v>-0.71029683512954289</v>
      </c>
      <c r="N105" s="54">
        <f t="shared" si="191"/>
        <v>48.110342870338016</v>
      </c>
      <c r="O105" s="54">
        <f t="shared" si="191"/>
        <v>14.089990061208072</v>
      </c>
      <c r="P105" s="54">
        <f t="shared" si="191"/>
        <v>5.7975442552401875</v>
      </c>
      <c r="Q105" s="77">
        <f t="shared" si="191"/>
        <v>33.979036877523541</v>
      </c>
      <c r="R105" s="54">
        <f t="shared" si="191"/>
        <v>2.8547929803218932</v>
      </c>
      <c r="S105" s="54">
        <f t="shared" si="191"/>
        <v>-29.586884136628832</v>
      </c>
      <c r="T105" s="54">
        <f t="shared" si="191"/>
        <v>7.2767748667618131</v>
      </c>
      <c r="U105" s="77">
        <f t="shared" si="191"/>
        <v>0.33239267522077748</v>
      </c>
      <c r="V105" s="54">
        <f t="shared" si="191"/>
        <v>2.6029656235891161</v>
      </c>
      <c r="W105" s="54">
        <f t="shared" si="191"/>
        <v>-14.562624104571418</v>
      </c>
      <c r="X105" s="54">
        <f t="shared" si="191"/>
        <v>2.6949156028373511</v>
      </c>
      <c r="Y105" s="77">
        <f t="shared" si="191"/>
        <v>0.51248555103360882</v>
      </c>
      <c r="Z105" s="54">
        <f t="shared" si="191"/>
        <v>2.7154341625523952</v>
      </c>
      <c r="AA105" s="54">
        <f t="shared" si="191"/>
        <v>-10.698617384147319</v>
      </c>
      <c r="AB105" s="54">
        <f t="shared" si="191"/>
        <v>3.2014163823161637</v>
      </c>
      <c r="AC105" s="54">
        <f t="shared" si="191"/>
        <v>1.0184822019487578</v>
      </c>
    </row>
    <row r="106" spans="1:29" x14ac:dyDescent="0.2">
      <c r="A106" s="52">
        <v>2013</v>
      </c>
      <c r="B106" s="54"/>
      <c r="C106" s="54"/>
      <c r="D106" s="54"/>
      <c r="E106" s="77"/>
      <c r="F106" s="54"/>
      <c r="G106" s="54"/>
      <c r="H106" s="54"/>
      <c r="I106" s="77"/>
      <c r="J106" s="54"/>
      <c r="K106" s="54"/>
      <c r="L106" s="54"/>
      <c r="M106" s="77"/>
      <c r="N106" s="54"/>
      <c r="O106" s="54"/>
      <c r="P106" s="54"/>
      <c r="Q106" s="77"/>
      <c r="R106" s="54"/>
      <c r="S106" s="54"/>
      <c r="T106" s="54"/>
      <c r="U106" s="77"/>
      <c r="V106" s="54"/>
      <c r="W106" s="54"/>
      <c r="X106" s="54"/>
      <c r="Y106" s="77"/>
      <c r="Z106" s="54"/>
      <c r="AA106" s="54"/>
      <c r="AB106" s="54"/>
      <c r="AC106" s="54"/>
    </row>
    <row r="107" spans="1:29" x14ac:dyDescent="0.2">
      <c r="A107" s="52" t="s">
        <v>618</v>
      </c>
      <c r="B107" s="54">
        <f>(B84-B68)/B68*100</f>
        <v>126.31585758708337</v>
      </c>
      <c r="C107" s="54">
        <f t="shared" ref="C107:AC107" si="192">(C84-C68)/C68*100</f>
        <v>116.02944158477462</v>
      </c>
      <c r="D107" s="54">
        <f t="shared" si="192"/>
        <v>389.26085730576528</v>
      </c>
      <c r="E107" s="77">
        <f t="shared" si="192"/>
        <v>130.04236304107525</v>
      </c>
      <c r="F107" s="54">
        <f t="shared" si="192"/>
        <v>47.736731272661629</v>
      </c>
      <c r="G107" s="54">
        <f t="shared" si="192"/>
        <v>327.14116690391955</v>
      </c>
      <c r="H107" s="54">
        <f t="shared" si="192"/>
        <v>17.404934371337195</v>
      </c>
      <c r="I107" s="77">
        <f t="shared" si="192"/>
        <v>46.747865714685403</v>
      </c>
      <c r="J107" s="54">
        <f t="shared" si="192"/>
        <v>35.411281771083104</v>
      </c>
      <c r="K107" s="54">
        <f t="shared" si="192"/>
        <v>225.97865294549445</v>
      </c>
      <c r="L107" s="54">
        <f t="shared" si="192"/>
        <v>256.30670261387468</v>
      </c>
      <c r="M107" s="77">
        <f t="shared" si="192"/>
        <v>64.785917312934288</v>
      </c>
      <c r="N107" s="54">
        <f t="shared" si="192"/>
        <v>236.07418087658476</v>
      </c>
      <c r="O107" s="54">
        <f t="shared" si="192"/>
        <v>65.26102119216138</v>
      </c>
      <c r="P107" s="54">
        <f t="shared" si="192"/>
        <v>139.90439660864195</v>
      </c>
      <c r="Q107" s="77">
        <f t="shared" si="192"/>
        <v>125.86847448507864</v>
      </c>
      <c r="R107" s="54">
        <f t="shared" si="192"/>
        <v>199.60511708140845</v>
      </c>
      <c r="S107" s="54">
        <f t="shared" si="192"/>
        <v>74.467774294608432</v>
      </c>
      <c r="T107" s="54">
        <f t="shared" si="192"/>
        <v>961.94272826880115</v>
      </c>
      <c r="U107" s="77">
        <f t="shared" si="192"/>
        <v>183.26179404567898</v>
      </c>
      <c r="V107" s="54">
        <f t="shared" si="192"/>
        <v>113.383018640488</v>
      </c>
      <c r="W107" s="54">
        <f t="shared" si="192"/>
        <v>144.73293271114449</v>
      </c>
      <c r="X107" s="54">
        <f t="shared" si="192"/>
        <v>358.2161506435732</v>
      </c>
      <c r="Y107" s="77">
        <f t="shared" si="192"/>
        <v>118.10660361071112</v>
      </c>
      <c r="Z107" s="54">
        <f t="shared" si="192"/>
        <v>128.2855564274231</v>
      </c>
      <c r="AA107" s="54">
        <f t="shared" si="192"/>
        <v>112.19143670475115</v>
      </c>
      <c r="AB107" s="54">
        <f t="shared" si="192"/>
        <v>390.54643436804838</v>
      </c>
      <c r="AC107" s="54">
        <f t="shared" si="192"/>
        <v>131.01768636400192</v>
      </c>
    </row>
    <row r="108" spans="1:29" x14ac:dyDescent="0.2">
      <c r="A108" s="52" t="s">
        <v>619</v>
      </c>
      <c r="B108" s="54">
        <f>(B84-B75)/B75*100</f>
        <v>97.805683770680204</v>
      </c>
      <c r="C108" s="54">
        <f t="shared" ref="C108:AC108" si="193">(C84-C75)/C75*100</f>
        <v>66.766118409033609</v>
      </c>
      <c r="D108" s="54">
        <f t="shared" si="193"/>
        <v>162.58170772583892</v>
      </c>
      <c r="E108" s="77">
        <f t="shared" si="193"/>
        <v>93.136251165429357</v>
      </c>
      <c r="F108" s="54">
        <f t="shared" si="193"/>
        <v>-4.6636374907137492</v>
      </c>
      <c r="G108" s="54">
        <f t="shared" si="193"/>
        <v>259.46381946778945</v>
      </c>
      <c r="H108" s="54">
        <f t="shared" si="193"/>
        <v>114.00504847149125</v>
      </c>
      <c r="I108" s="77">
        <f t="shared" si="193"/>
        <v>18.272329694080732</v>
      </c>
      <c r="J108" s="54">
        <f t="shared" si="193"/>
        <v>50.126740741074073</v>
      </c>
      <c r="K108" s="54">
        <f t="shared" si="193"/>
        <v>99.546531564864466</v>
      </c>
      <c r="L108" s="54">
        <f t="shared" si="193"/>
        <v>131.50744914664628</v>
      </c>
      <c r="M108" s="77">
        <f t="shared" si="193"/>
        <v>65.754201937691562</v>
      </c>
      <c r="N108" s="54">
        <f t="shared" si="193"/>
        <v>9.6616195868216579</v>
      </c>
      <c r="O108" s="54">
        <f t="shared" si="193"/>
        <v>-6.2086231664476523</v>
      </c>
      <c r="P108" s="54">
        <f t="shared" si="193"/>
        <v>259.71438716943834</v>
      </c>
      <c r="Q108" s="77">
        <f t="shared" si="193"/>
        <v>-6.4490391805343981</v>
      </c>
      <c r="R108" s="54">
        <f t="shared" si="193"/>
        <v>124.94356779215974</v>
      </c>
      <c r="S108" s="54">
        <f t="shared" si="193"/>
        <v>69.845716034420633</v>
      </c>
      <c r="T108" s="54">
        <f t="shared" si="193"/>
        <v>124.14554863975285</v>
      </c>
      <c r="U108" s="77">
        <f t="shared" si="193"/>
        <v>98.069944445850084</v>
      </c>
      <c r="V108" s="54">
        <f t="shared" si="193"/>
        <v>90.160502762598469</v>
      </c>
      <c r="W108" s="54">
        <f t="shared" si="193"/>
        <v>81.995252834914936</v>
      </c>
      <c r="X108" s="54">
        <f t="shared" si="193"/>
        <v>131.90620293438332</v>
      </c>
      <c r="Y108" s="77">
        <f t="shared" si="193"/>
        <v>83.451769461424263</v>
      </c>
      <c r="Z108" s="54">
        <f t="shared" si="193"/>
        <v>99.18204801881997</v>
      </c>
      <c r="AA108" s="54">
        <f t="shared" si="193"/>
        <v>64.03329950465519</v>
      </c>
      <c r="AB108" s="54">
        <f t="shared" si="193"/>
        <v>181.01238230238994</v>
      </c>
      <c r="AC108" s="54">
        <f t="shared" si="193"/>
        <v>95.152789039942348</v>
      </c>
    </row>
    <row r="109" spans="1:29" x14ac:dyDescent="0.2">
      <c r="E109" s="76"/>
      <c r="I109" s="76"/>
      <c r="M109" s="76"/>
      <c r="Q109" s="76"/>
      <c r="U109" s="76"/>
      <c r="Y109" s="76"/>
    </row>
    <row r="110" spans="1:29" x14ac:dyDescent="0.2">
      <c r="A110" s="15" t="s">
        <v>711</v>
      </c>
      <c r="E110" s="76"/>
      <c r="I110" s="76"/>
      <c r="M110" s="76"/>
      <c r="Q110" s="76"/>
      <c r="U110" s="76"/>
      <c r="Y110" s="76"/>
    </row>
    <row r="111" spans="1:29" x14ac:dyDescent="0.2">
      <c r="A111" s="52">
        <v>1995</v>
      </c>
      <c r="E111" s="76"/>
      <c r="F111" s="54">
        <f t="shared" ref="F111:F128" si="194">F67/$B67*100</f>
        <v>116.0002359737591</v>
      </c>
      <c r="G111" s="54">
        <f t="shared" ref="G111:G128" si="195">G67/$C67*100</f>
        <v>69.671810934426716</v>
      </c>
      <c r="H111" s="54"/>
      <c r="I111" s="77">
        <f t="shared" ref="I111:I128" si="196">I67/$E67*100</f>
        <v>112.21954532310903</v>
      </c>
      <c r="J111" s="54">
        <f t="shared" ref="J111:J128" si="197">J67/$B67*100</f>
        <v>135.11694272830127</v>
      </c>
      <c r="K111" s="54">
        <f t="shared" ref="K111:K128" si="198">K67/$C67*100</f>
        <v>86.25270385729425</v>
      </c>
      <c r="L111" s="54"/>
      <c r="M111" s="77">
        <f t="shared" ref="M111:M128" si="199">M67/$E67*100</f>
        <v>128.95359847767881</v>
      </c>
      <c r="N111" s="54">
        <f t="shared" ref="N111:N128" si="200">N67/$B67*100</f>
        <v>25.364931156581459</v>
      </c>
      <c r="O111" s="54">
        <f t="shared" ref="O111:O128" si="201">O67/$C67*100</f>
        <v>11.897946308593358</v>
      </c>
      <c r="P111" s="54"/>
      <c r="Q111" s="77">
        <f t="shared" ref="Q111:Q128" si="202">Q67/$E67*100</f>
        <v>17.339723307803183</v>
      </c>
      <c r="R111" s="54">
        <f t="shared" ref="R111:R128" si="203">R67/$B67*100</f>
        <v>175.15137781273893</v>
      </c>
      <c r="S111" s="54">
        <f t="shared" ref="S111:S128" si="204">S67/$C67*100</f>
        <v>65.833689939012956</v>
      </c>
      <c r="T111" s="54"/>
      <c r="U111" s="77">
        <f t="shared" ref="U111:U128" si="205">U67/$E67*100</f>
        <v>142.0598880580512</v>
      </c>
      <c r="V111" s="54">
        <f t="shared" ref="V111:V128" si="206">V67/$B67*100</f>
        <v>145.76457962709338</v>
      </c>
      <c r="W111" s="54">
        <f t="shared" ref="W111:W128" si="207">W67/$C67*100</f>
        <v>72.904195503893988</v>
      </c>
      <c r="X111" s="54"/>
      <c r="Y111" s="77">
        <f t="shared" ref="Y111:Y128" si="208">Y67/$E67*100</f>
        <v>130.38024939110483</v>
      </c>
      <c r="Z111" s="54">
        <f t="shared" ref="Z111:Z128" si="209">Z67/$B67*100</f>
        <v>90.325805944536782</v>
      </c>
      <c r="AA111" s="54">
        <f t="shared" ref="AA111:AA128" si="210">AA67/$C67*100</f>
        <v>108.84619941935479</v>
      </c>
      <c r="AB111" s="54"/>
      <c r="AC111" s="54">
        <f t="shared" ref="AC111:AC128" si="211">AC67/$E67*100</f>
        <v>92.887937944113588</v>
      </c>
    </row>
    <row r="112" spans="1:29" x14ac:dyDescent="0.2">
      <c r="A112" s="52">
        <v>1996</v>
      </c>
      <c r="E112" s="76"/>
      <c r="F112" s="54">
        <f t="shared" si="194"/>
        <v>114.33250905657428</v>
      </c>
      <c r="G112" s="54">
        <f t="shared" si="195"/>
        <v>73.0682711729863</v>
      </c>
      <c r="H112" s="54">
        <f t="shared" ref="H112:H128" si="212">H68/$D68*100</f>
        <v>623.31701281783637</v>
      </c>
      <c r="I112" s="77">
        <f t="shared" si="196"/>
        <v>144.29929987348081</v>
      </c>
      <c r="J112" s="54">
        <f t="shared" si="197"/>
        <v>140.81913739509014</v>
      </c>
      <c r="K112" s="54">
        <f t="shared" si="198"/>
        <v>78.89668598209515</v>
      </c>
      <c r="L112" s="54">
        <f t="shared" ref="L112:L128" si="213">L68/$D68*100</f>
        <v>247.24951027842303</v>
      </c>
      <c r="M112" s="77">
        <f t="shared" si="199"/>
        <v>140.2939734587919</v>
      </c>
      <c r="N112" s="54">
        <f t="shared" si="200"/>
        <v>49.815073480046102</v>
      </c>
      <c r="O112" s="54">
        <f t="shared" si="201"/>
        <v>7.3859370728847296</v>
      </c>
      <c r="P112" s="54">
        <f t="shared" ref="P112:P128" si="214">P68/$D68*100</f>
        <v>151.38998286623453</v>
      </c>
      <c r="Q112" s="77">
        <f t="shared" si="202"/>
        <v>34.821751965016723</v>
      </c>
      <c r="R112" s="54">
        <f t="shared" si="203"/>
        <v>185.4528473962618</v>
      </c>
      <c r="S112" s="54">
        <f t="shared" si="204"/>
        <v>67.284957263007911</v>
      </c>
      <c r="T112" s="54">
        <f t="shared" ref="T112:T128" si="215">T68/$D68*100</f>
        <v>132.79127449221525</v>
      </c>
      <c r="U112" s="77">
        <f t="shared" si="205"/>
        <v>147.5841011673462</v>
      </c>
      <c r="V112" s="54">
        <f t="shared" si="206"/>
        <v>152.72439169526695</v>
      </c>
      <c r="W112" s="54">
        <f t="shared" si="207"/>
        <v>70.407499255773217</v>
      </c>
      <c r="X112" s="54">
        <f t="shared" ref="X112:X128" si="216">X68/$D68*100</f>
        <v>231.78189848940076</v>
      </c>
      <c r="Y112" s="77">
        <f t="shared" si="208"/>
        <v>140.92999050547087</v>
      </c>
      <c r="Z112" s="54">
        <f t="shared" si="209"/>
        <v>88.473053964470864</v>
      </c>
      <c r="AA112" s="54">
        <f t="shared" si="210"/>
        <v>110.02409930659212</v>
      </c>
      <c r="AB112" s="54">
        <f t="shared" ref="AB112:AB128" si="217">AB68/$D68*100</f>
        <v>71.188992731740441</v>
      </c>
      <c r="AC112" s="54">
        <f t="shared" si="211"/>
        <v>90.083949787298792</v>
      </c>
    </row>
    <row r="113" spans="1:29" x14ac:dyDescent="0.2">
      <c r="A113" s="52">
        <v>1997</v>
      </c>
      <c r="E113" s="76"/>
      <c r="F113" s="54">
        <f t="shared" si="194"/>
        <v>146.16816504377456</v>
      </c>
      <c r="G113" s="54">
        <f t="shared" si="195"/>
        <v>89.95910825304729</v>
      </c>
      <c r="H113" s="54">
        <f t="shared" si="212"/>
        <v>553.33926430635529</v>
      </c>
      <c r="I113" s="77">
        <f t="shared" si="196"/>
        <v>169.96872984259721</v>
      </c>
      <c r="J113" s="54">
        <f t="shared" si="197"/>
        <v>131.89667848168497</v>
      </c>
      <c r="K113" s="54">
        <f t="shared" si="198"/>
        <v>95.693468846273902</v>
      </c>
      <c r="L113" s="54">
        <f t="shared" si="213"/>
        <v>232.83478543171765</v>
      </c>
      <c r="M113" s="77">
        <f t="shared" si="199"/>
        <v>135.29062252174569</v>
      </c>
      <c r="N113" s="54">
        <f t="shared" si="200"/>
        <v>106.59027791968572</v>
      </c>
      <c r="O113" s="54">
        <f t="shared" si="201"/>
        <v>8.1958288790278395</v>
      </c>
      <c r="P113" s="54">
        <f t="shared" si="214"/>
        <v>6.7153874872859491</v>
      </c>
      <c r="Q113" s="77">
        <f t="shared" si="202"/>
        <v>60.574220273102263</v>
      </c>
      <c r="R113" s="54">
        <f t="shared" si="203"/>
        <v>186.16428753232387</v>
      </c>
      <c r="S113" s="54">
        <f t="shared" si="204"/>
        <v>72.634381323021145</v>
      </c>
      <c r="T113" s="54">
        <f t="shared" si="215"/>
        <v>161.58274040365919</v>
      </c>
      <c r="U113" s="77">
        <f t="shared" si="205"/>
        <v>150.50051223495768</v>
      </c>
      <c r="V113" s="54">
        <f t="shared" si="206"/>
        <v>150.67997531356252</v>
      </c>
      <c r="W113" s="54">
        <f t="shared" si="207"/>
        <v>80.8670208116759</v>
      </c>
      <c r="X113" s="54">
        <f t="shared" si="216"/>
        <v>226.60231673826087</v>
      </c>
      <c r="Y113" s="77">
        <f t="shared" si="208"/>
        <v>141.46127419877075</v>
      </c>
      <c r="Z113" s="54">
        <f t="shared" si="209"/>
        <v>88.773581188686663</v>
      </c>
      <c r="AA113" s="54">
        <f t="shared" si="210"/>
        <v>106.3806250557589</v>
      </c>
      <c r="AB113" s="54">
        <f t="shared" si="217"/>
        <v>71.955577693308243</v>
      </c>
      <c r="AC113" s="54">
        <f t="shared" si="211"/>
        <v>89.896831100497806</v>
      </c>
    </row>
    <row r="114" spans="1:29" x14ac:dyDescent="0.2">
      <c r="A114" s="52">
        <v>1998</v>
      </c>
      <c r="E114" s="76"/>
      <c r="F114" s="54">
        <f t="shared" si="194"/>
        <v>140.77015943395023</v>
      </c>
      <c r="G114" s="54">
        <f t="shared" si="195"/>
        <v>96.953437154526014</v>
      </c>
      <c r="H114" s="54">
        <f t="shared" si="212"/>
        <v>135.07068775704636</v>
      </c>
      <c r="I114" s="77">
        <f t="shared" si="196"/>
        <v>138.7900067080939</v>
      </c>
      <c r="J114" s="54">
        <f t="shared" si="197"/>
        <v>124.77954728393436</v>
      </c>
      <c r="K114" s="54">
        <f t="shared" si="198"/>
        <v>91.545815631107914</v>
      </c>
      <c r="L114" s="54">
        <f t="shared" si="213"/>
        <v>231.20670584292253</v>
      </c>
      <c r="M114" s="77">
        <f t="shared" si="199"/>
        <v>127.59057530588774</v>
      </c>
      <c r="N114" s="54">
        <f t="shared" si="200"/>
        <v>114.00263768929261</v>
      </c>
      <c r="O114" s="54">
        <f t="shared" si="201"/>
        <v>7.2920118275127965</v>
      </c>
      <c r="P114" s="54">
        <f t="shared" si="214"/>
        <v>9.3296413823926354</v>
      </c>
      <c r="Q114" s="77">
        <f t="shared" si="202"/>
        <v>64.363539098655295</v>
      </c>
      <c r="R114" s="54">
        <f t="shared" si="203"/>
        <v>188.23996386062836</v>
      </c>
      <c r="S114" s="54">
        <f t="shared" si="204"/>
        <v>80.96986746358597</v>
      </c>
      <c r="T114" s="54">
        <f t="shared" si="215"/>
        <v>198.00746441675165</v>
      </c>
      <c r="U114" s="77">
        <f t="shared" si="205"/>
        <v>155.80480103494477</v>
      </c>
      <c r="V114" s="54">
        <f t="shared" si="206"/>
        <v>146.97301880131388</v>
      </c>
      <c r="W114" s="54">
        <f t="shared" si="207"/>
        <v>83.693341119980971</v>
      </c>
      <c r="X114" s="54">
        <f t="shared" si="216"/>
        <v>210.49750153339053</v>
      </c>
      <c r="Y114" s="77">
        <f t="shared" si="208"/>
        <v>137.37372643622314</v>
      </c>
      <c r="Z114" s="54">
        <f t="shared" si="209"/>
        <v>89.405436936951858</v>
      </c>
      <c r="AA114" s="54">
        <f t="shared" si="210"/>
        <v>105.74458606694978</v>
      </c>
      <c r="AB114" s="54">
        <f t="shared" si="217"/>
        <v>75.07776212432789</v>
      </c>
      <c r="AC114" s="54">
        <f t="shared" si="211"/>
        <v>90.639983745368994</v>
      </c>
    </row>
    <row r="115" spans="1:29" x14ac:dyDescent="0.2">
      <c r="A115" s="52">
        <v>1999</v>
      </c>
      <c r="E115" s="76"/>
      <c r="F115" s="54">
        <f t="shared" si="194"/>
        <v>144.58497281478287</v>
      </c>
      <c r="G115" s="54">
        <f t="shared" si="195"/>
        <v>105.24760623548433</v>
      </c>
      <c r="H115" s="54">
        <f t="shared" si="212"/>
        <v>123.06632795556713</v>
      </c>
      <c r="I115" s="77">
        <f t="shared" si="196"/>
        <v>142.92384912281403</v>
      </c>
      <c r="J115" s="54">
        <f t="shared" si="197"/>
        <v>122.24077786747563</v>
      </c>
      <c r="K115" s="54">
        <f t="shared" si="198"/>
        <v>111.5399013046156</v>
      </c>
      <c r="L115" s="54">
        <f t="shared" si="213"/>
        <v>248.37297030889522</v>
      </c>
      <c r="M115" s="77">
        <f t="shared" si="199"/>
        <v>127.44413105188785</v>
      </c>
      <c r="N115" s="54">
        <f t="shared" si="200"/>
        <v>195.49324305539827</v>
      </c>
      <c r="O115" s="54">
        <f t="shared" si="201"/>
        <v>6.5175484284569745</v>
      </c>
      <c r="P115" s="54">
        <f t="shared" si="214"/>
        <v>22.711740804279081</v>
      </c>
      <c r="Q115" s="77">
        <f t="shared" si="202"/>
        <v>111.14828156810044</v>
      </c>
      <c r="R115" s="54">
        <f t="shared" si="203"/>
        <v>193.28136444618659</v>
      </c>
      <c r="S115" s="54">
        <f t="shared" si="204"/>
        <v>71.111827884060943</v>
      </c>
      <c r="T115" s="54">
        <f t="shared" si="215"/>
        <v>249.75526342334427</v>
      </c>
      <c r="U115" s="77">
        <f t="shared" si="205"/>
        <v>161.77605337123347</v>
      </c>
      <c r="V115" s="54">
        <f t="shared" si="206"/>
        <v>148.65314093837353</v>
      </c>
      <c r="W115" s="54">
        <f t="shared" si="207"/>
        <v>89.298241972367649</v>
      </c>
      <c r="X115" s="54">
        <f t="shared" si="216"/>
        <v>237.29623820639057</v>
      </c>
      <c r="Y115" s="77">
        <f t="shared" si="208"/>
        <v>140.68490133165355</v>
      </c>
      <c r="Z115" s="54">
        <f t="shared" si="209"/>
        <v>89.089990120849748</v>
      </c>
      <c r="AA115" s="54">
        <f t="shared" si="210"/>
        <v>103.83328163857853</v>
      </c>
      <c r="AB115" s="54">
        <f t="shared" si="217"/>
        <v>69.212608141801041</v>
      </c>
      <c r="AC115" s="54">
        <f t="shared" si="211"/>
        <v>89.807829395289644</v>
      </c>
    </row>
    <row r="116" spans="1:29" x14ac:dyDescent="0.2">
      <c r="A116" s="52">
        <v>2000</v>
      </c>
      <c r="E116" s="76"/>
      <c r="F116" s="54">
        <f t="shared" si="194"/>
        <v>156.07078484522961</v>
      </c>
      <c r="G116" s="54">
        <f t="shared" si="195"/>
        <v>99.741720732876033</v>
      </c>
      <c r="H116" s="54">
        <f t="shared" si="212"/>
        <v>139.01345820871794</v>
      </c>
      <c r="I116" s="77">
        <f t="shared" si="196"/>
        <v>153.14564140409414</v>
      </c>
      <c r="J116" s="54">
        <f t="shared" si="197"/>
        <v>133.05954559393615</v>
      </c>
      <c r="K116" s="54">
        <f t="shared" si="198"/>
        <v>92.024908693048189</v>
      </c>
      <c r="L116" s="54">
        <f t="shared" si="213"/>
        <v>252.43707426837094</v>
      </c>
      <c r="M116" s="77">
        <f t="shared" si="199"/>
        <v>137.79504685136581</v>
      </c>
      <c r="N116" s="54">
        <f t="shared" si="200"/>
        <v>132.66616484221473</v>
      </c>
      <c r="O116" s="54">
        <f t="shared" si="201"/>
        <v>5.3422195241020427</v>
      </c>
      <c r="P116" s="54">
        <f t="shared" si="214"/>
        <v>47.250040867865245</v>
      </c>
      <c r="Q116" s="77">
        <f t="shared" si="202"/>
        <v>73.530366242679506</v>
      </c>
      <c r="R116" s="54">
        <f t="shared" si="203"/>
        <v>218.45150199813418</v>
      </c>
      <c r="S116" s="54">
        <f t="shared" si="204"/>
        <v>53.860512364105404</v>
      </c>
      <c r="T116" s="54">
        <f t="shared" si="215"/>
        <v>275.00793238017553</v>
      </c>
      <c r="U116" s="77">
        <f t="shared" si="205"/>
        <v>178.20271326951621</v>
      </c>
      <c r="V116" s="54">
        <f t="shared" si="206"/>
        <v>163.15047440087108</v>
      </c>
      <c r="W116" s="54">
        <f t="shared" si="207"/>
        <v>71.390932764138668</v>
      </c>
      <c r="X116" s="54">
        <f t="shared" si="216"/>
        <v>249.53393228135087</v>
      </c>
      <c r="Y116" s="77">
        <f t="shared" si="208"/>
        <v>152.31377943128626</v>
      </c>
      <c r="Z116" s="54">
        <f t="shared" si="209"/>
        <v>85.584831742095631</v>
      </c>
      <c r="AA116" s="54">
        <f t="shared" si="210"/>
        <v>110.08741248404183</v>
      </c>
      <c r="AB116" s="54">
        <f t="shared" si="217"/>
        <v>65.86634044237654</v>
      </c>
      <c r="AC116" s="54">
        <f t="shared" si="211"/>
        <v>86.79228530969246</v>
      </c>
    </row>
    <row r="117" spans="1:29" x14ac:dyDescent="0.2">
      <c r="A117" s="52">
        <v>2001</v>
      </c>
      <c r="E117" s="76"/>
      <c r="F117" s="54">
        <f t="shared" si="194"/>
        <v>140.1918212187112</v>
      </c>
      <c r="G117" s="54">
        <f t="shared" si="195"/>
        <v>86.997423212642047</v>
      </c>
      <c r="H117" s="54">
        <f t="shared" si="212"/>
        <v>172.645464346366</v>
      </c>
      <c r="I117" s="77">
        <f t="shared" si="196"/>
        <v>139.94052277639338</v>
      </c>
      <c r="J117" s="54">
        <f t="shared" si="197"/>
        <v>125.76232580133258</v>
      </c>
      <c r="K117" s="54">
        <f t="shared" si="198"/>
        <v>101.96052586862368</v>
      </c>
      <c r="L117" s="54">
        <f t="shared" si="213"/>
        <v>224.29675989548684</v>
      </c>
      <c r="M117" s="77">
        <f t="shared" si="199"/>
        <v>132.21735864843339</v>
      </c>
      <c r="N117" s="54">
        <f t="shared" si="200"/>
        <v>78.972907897426055</v>
      </c>
      <c r="O117" s="54">
        <f t="shared" si="201"/>
        <v>5.1288282303384625</v>
      </c>
      <c r="P117" s="54">
        <f t="shared" si="214"/>
        <v>50.324091281051807</v>
      </c>
      <c r="Q117" s="77">
        <f t="shared" si="202"/>
        <v>43.480122740331275</v>
      </c>
      <c r="R117" s="54">
        <f t="shared" si="203"/>
        <v>210.93665101263582</v>
      </c>
      <c r="S117" s="54">
        <f t="shared" si="204"/>
        <v>48.974971496880862</v>
      </c>
      <c r="T117" s="54">
        <f t="shared" si="215"/>
        <v>276.30086168107539</v>
      </c>
      <c r="U117" s="77">
        <f t="shared" si="205"/>
        <v>170.27545360213486</v>
      </c>
      <c r="V117" s="54">
        <f t="shared" si="206"/>
        <v>154.52900808020723</v>
      </c>
      <c r="W117" s="54">
        <f t="shared" si="207"/>
        <v>71.689142606073773</v>
      </c>
      <c r="X117" s="54">
        <f t="shared" si="216"/>
        <v>235.77750510329579</v>
      </c>
      <c r="Y117" s="77">
        <f t="shared" si="208"/>
        <v>145.03103705509747</v>
      </c>
      <c r="Z117" s="54">
        <f t="shared" si="209"/>
        <v>87.317556183199144</v>
      </c>
      <c r="AA117" s="54">
        <f t="shared" si="210"/>
        <v>109.79450318163248</v>
      </c>
      <c r="AB117" s="54">
        <f t="shared" si="217"/>
        <v>68.420650940045604</v>
      </c>
      <c r="AC117" s="54">
        <f t="shared" si="211"/>
        <v>88.496588916932737</v>
      </c>
    </row>
    <row r="118" spans="1:29" x14ac:dyDescent="0.2">
      <c r="A118" s="52">
        <v>2002</v>
      </c>
      <c r="E118" s="76"/>
      <c r="F118" s="54">
        <f t="shared" si="194"/>
        <v>143.91211545949631</v>
      </c>
      <c r="G118" s="54">
        <f t="shared" si="195"/>
        <v>71.344144147088215</v>
      </c>
      <c r="H118" s="54">
        <f t="shared" si="212"/>
        <v>176.68214296620553</v>
      </c>
      <c r="I118" s="77">
        <f t="shared" si="196"/>
        <v>142.44063588550875</v>
      </c>
      <c r="J118" s="54">
        <f t="shared" si="197"/>
        <v>113.65252320272907</v>
      </c>
      <c r="K118" s="54">
        <f t="shared" si="198"/>
        <v>95.354342872583914</v>
      </c>
      <c r="L118" s="54">
        <f t="shared" si="213"/>
        <v>210.91964210217159</v>
      </c>
      <c r="M118" s="77">
        <f t="shared" si="199"/>
        <v>119.10174270684111</v>
      </c>
      <c r="N118" s="54">
        <f t="shared" si="200"/>
        <v>65.01125585286303</v>
      </c>
      <c r="O118" s="54">
        <f t="shared" si="201"/>
        <v>16.183344500596313</v>
      </c>
      <c r="P118" s="54">
        <f t="shared" si="214"/>
        <v>38.874259192263942</v>
      </c>
      <c r="Q118" s="77">
        <f t="shared" si="202"/>
        <v>39.617101421265062</v>
      </c>
      <c r="R118" s="54">
        <f t="shared" si="203"/>
        <v>222.21547329998685</v>
      </c>
      <c r="S118" s="54">
        <f t="shared" si="204"/>
        <v>59.487217707878358</v>
      </c>
      <c r="T118" s="54">
        <f t="shared" si="215"/>
        <v>293.96727000936943</v>
      </c>
      <c r="U118" s="77">
        <f t="shared" si="205"/>
        <v>180.874195404928</v>
      </c>
      <c r="V118" s="54">
        <f t="shared" si="206"/>
        <v>151.40997068066409</v>
      </c>
      <c r="W118" s="54">
        <f t="shared" si="207"/>
        <v>74.737696468480024</v>
      </c>
      <c r="X118" s="54">
        <f t="shared" si="216"/>
        <v>234.02792110928758</v>
      </c>
      <c r="Y118" s="77">
        <f t="shared" si="208"/>
        <v>141.80171286744596</v>
      </c>
      <c r="Z118" s="54">
        <f t="shared" si="209"/>
        <v>88.155175525910508</v>
      </c>
      <c r="AA118" s="54">
        <f t="shared" si="210"/>
        <v>109.02115353582056</v>
      </c>
      <c r="AB118" s="54">
        <f t="shared" si="217"/>
        <v>69.120052411083819</v>
      </c>
      <c r="AC118" s="54">
        <f t="shared" si="211"/>
        <v>89.282960357042114</v>
      </c>
    </row>
    <row r="119" spans="1:29" x14ac:dyDescent="0.2">
      <c r="A119" s="52">
        <v>2003</v>
      </c>
      <c r="E119" s="76"/>
      <c r="F119" s="54">
        <f t="shared" si="194"/>
        <v>154.8543550068118</v>
      </c>
      <c r="G119" s="54">
        <f t="shared" si="195"/>
        <v>67.025483328893955</v>
      </c>
      <c r="H119" s="54">
        <f t="shared" si="212"/>
        <v>183.5250320721137</v>
      </c>
      <c r="I119" s="77">
        <f t="shared" si="196"/>
        <v>150.31725741458217</v>
      </c>
      <c r="J119" s="54">
        <f t="shared" si="197"/>
        <v>111.01515093535575</v>
      </c>
      <c r="K119" s="54">
        <f t="shared" si="198"/>
        <v>99.494395090253008</v>
      </c>
      <c r="L119" s="54">
        <f t="shared" si="213"/>
        <v>204.22949286910477</v>
      </c>
      <c r="M119" s="77">
        <f t="shared" si="199"/>
        <v>117.09828649386864</v>
      </c>
      <c r="N119" s="54">
        <f t="shared" si="200"/>
        <v>133.43355275617367</v>
      </c>
      <c r="O119" s="54">
        <f t="shared" si="201"/>
        <v>10.046342993253322</v>
      </c>
      <c r="P119" s="54">
        <f t="shared" si="214"/>
        <v>54.187801998174493</v>
      </c>
      <c r="Q119" s="77">
        <f t="shared" si="202"/>
        <v>70.585250661894676</v>
      </c>
      <c r="R119" s="54">
        <f t="shared" si="203"/>
        <v>215.89020285024066</v>
      </c>
      <c r="S119" s="54">
        <f t="shared" si="204"/>
        <v>53.354798211872236</v>
      </c>
      <c r="T119" s="54">
        <f t="shared" si="215"/>
        <v>337.64825729307034</v>
      </c>
      <c r="U119" s="77">
        <f t="shared" si="205"/>
        <v>177.20051247798304</v>
      </c>
      <c r="V119" s="54">
        <f t="shared" si="206"/>
        <v>149.78617232684931</v>
      </c>
      <c r="W119" s="54">
        <f t="shared" si="207"/>
        <v>73.088012325725913</v>
      </c>
      <c r="X119" s="54">
        <f t="shared" si="216"/>
        <v>245.78848901650429</v>
      </c>
      <c r="Y119" s="77">
        <f t="shared" si="208"/>
        <v>140.67156198164884</v>
      </c>
      <c r="Z119" s="54">
        <f t="shared" si="209"/>
        <v>88.626386205844952</v>
      </c>
      <c r="AA119" s="54">
        <f t="shared" si="210"/>
        <v>109.86985007905727</v>
      </c>
      <c r="AB119" s="54">
        <f t="shared" si="217"/>
        <v>66.694728833112009</v>
      </c>
      <c r="AC119" s="54">
        <f t="shared" si="211"/>
        <v>89.531088538350559</v>
      </c>
    </row>
    <row r="120" spans="1:29" x14ac:dyDescent="0.2">
      <c r="A120" s="52">
        <v>2004</v>
      </c>
      <c r="E120" s="76"/>
      <c r="F120" s="54">
        <f t="shared" si="194"/>
        <v>129.74372343472623</v>
      </c>
      <c r="G120" s="54">
        <f t="shared" si="195"/>
        <v>63.7032257248039</v>
      </c>
      <c r="H120" s="54">
        <f t="shared" si="212"/>
        <v>195.12422953014129</v>
      </c>
      <c r="I120" s="77">
        <f t="shared" si="196"/>
        <v>131.08529570646036</v>
      </c>
      <c r="J120" s="54">
        <f t="shared" si="197"/>
        <v>116.1465511450881</v>
      </c>
      <c r="K120" s="54">
        <f t="shared" si="198"/>
        <v>100.88279160730849</v>
      </c>
      <c r="L120" s="54">
        <f t="shared" si="213"/>
        <v>195.80298463735886</v>
      </c>
      <c r="M120" s="77">
        <f t="shared" si="199"/>
        <v>121.99486789144997</v>
      </c>
      <c r="N120" s="54">
        <f t="shared" si="200"/>
        <v>98.591783751329629</v>
      </c>
      <c r="O120" s="54">
        <f t="shared" si="201"/>
        <v>10.365102717415347</v>
      </c>
      <c r="P120" s="54">
        <f t="shared" si="214"/>
        <v>83.613561553802768</v>
      </c>
      <c r="Q120" s="77">
        <f t="shared" si="202"/>
        <v>54.557742772372919</v>
      </c>
      <c r="R120" s="54">
        <f t="shared" si="203"/>
        <v>228.39178791779662</v>
      </c>
      <c r="S120" s="54">
        <f t="shared" si="204"/>
        <v>51.280101010879875</v>
      </c>
      <c r="T120" s="54">
        <f t="shared" si="215"/>
        <v>331.23337845928131</v>
      </c>
      <c r="U120" s="77">
        <f t="shared" si="205"/>
        <v>185.62641601389697</v>
      </c>
      <c r="V120" s="54">
        <f t="shared" si="206"/>
        <v>154.77871097030794</v>
      </c>
      <c r="W120" s="54">
        <f t="shared" si="207"/>
        <v>71.994889105340548</v>
      </c>
      <c r="X120" s="54">
        <f t="shared" si="216"/>
        <v>239.92300537420283</v>
      </c>
      <c r="Y120" s="77">
        <f t="shared" si="208"/>
        <v>145.06386761709479</v>
      </c>
      <c r="Z120" s="54">
        <f t="shared" si="209"/>
        <v>87.419687909873673</v>
      </c>
      <c r="AA120" s="54">
        <f t="shared" si="210"/>
        <v>110.06904755723998</v>
      </c>
      <c r="AB120" s="54">
        <f t="shared" si="217"/>
        <v>67.865708319605602</v>
      </c>
      <c r="AC120" s="54">
        <f t="shared" si="211"/>
        <v>88.432588894535144</v>
      </c>
    </row>
    <row r="121" spans="1:29" x14ac:dyDescent="0.2">
      <c r="A121" s="52">
        <v>2005</v>
      </c>
      <c r="E121" s="76"/>
      <c r="F121" s="54">
        <f t="shared" si="194"/>
        <v>117.3691119328202</v>
      </c>
      <c r="G121" s="54">
        <f t="shared" si="195"/>
        <v>95.575689477412737</v>
      </c>
      <c r="H121" s="54">
        <f t="shared" si="212"/>
        <v>237.3205190106344</v>
      </c>
      <c r="I121" s="77">
        <f t="shared" si="196"/>
        <v>129.61832034974802</v>
      </c>
      <c r="J121" s="54">
        <f t="shared" si="197"/>
        <v>111.35153348882298</v>
      </c>
      <c r="K121" s="54">
        <f t="shared" si="198"/>
        <v>109.92305139648109</v>
      </c>
      <c r="L121" s="54">
        <f t="shared" si="213"/>
        <v>189.07792192876036</v>
      </c>
      <c r="M121" s="77">
        <f t="shared" si="199"/>
        <v>119.26762840788545</v>
      </c>
      <c r="N121" s="54">
        <f t="shared" si="200"/>
        <v>116.62043406886838</v>
      </c>
      <c r="O121" s="54">
        <f t="shared" si="201"/>
        <v>8.526680572330207</v>
      </c>
      <c r="P121" s="54">
        <f t="shared" si="214"/>
        <v>46.621887396421343</v>
      </c>
      <c r="Q121" s="77">
        <f t="shared" si="202"/>
        <v>58.922095496740098</v>
      </c>
      <c r="R121" s="54">
        <f t="shared" si="203"/>
        <v>227.54243157510348</v>
      </c>
      <c r="S121" s="54">
        <f t="shared" si="204"/>
        <v>49.122883668365027</v>
      </c>
      <c r="T121" s="54">
        <f t="shared" si="215"/>
        <v>288.75615242122319</v>
      </c>
      <c r="U121" s="77">
        <f t="shared" si="205"/>
        <v>179.49395051179062</v>
      </c>
      <c r="V121" s="54">
        <f t="shared" si="206"/>
        <v>151.72152485882461</v>
      </c>
      <c r="W121" s="54">
        <f t="shared" si="207"/>
        <v>74.979192515248315</v>
      </c>
      <c r="X121" s="54">
        <f t="shared" si="216"/>
        <v>224.49026617616278</v>
      </c>
      <c r="Y121" s="77">
        <f t="shared" si="208"/>
        <v>141.79588257010741</v>
      </c>
      <c r="Z121" s="54">
        <f t="shared" si="209"/>
        <v>88.062907440290957</v>
      </c>
      <c r="AA121" s="54">
        <f t="shared" si="210"/>
        <v>109.04417874001346</v>
      </c>
      <c r="AB121" s="54">
        <f t="shared" si="217"/>
        <v>71.268213105010048</v>
      </c>
      <c r="AC121" s="54">
        <f t="shared" si="211"/>
        <v>89.211646163600605</v>
      </c>
    </row>
    <row r="122" spans="1:29" x14ac:dyDescent="0.2">
      <c r="A122" s="52">
        <v>2006</v>
      </c>
      <c r="E122" s="76"/>
      <c r="F122" s="54">
        <f t="shared" si="194"/>
        <v>118.29669753029305</v>
      </c>
      <c r="G122" s="54">
        <f t="shared" si="195"/>
        <v>120.65618952372836</v>
      </c>
      <c r="H122" s="54">
        <f t="shared" si="212"/>
        <v>258.1603059321049</v>
      </c>
      <c r="I122" s="77">
        <f t="shared" si="196"/>
        <v>134.24670446635196</v>
      </c>
      <c r="J122" s="54">
        <f t="shared" si="197"/>
        <v>105.80508612600683</v>
      </c>
      <c r="K122" s="54">
        <f t="shared" si="198"/>
        <v>104.69921080869496</v>
      </c>
      <c r="L122" s="54">
        <f t="shared" si="213"/>
        <v>192.83377680376881</v>
      </c>
      <c r="M122" s="77">
        <f t="shared" si="199"/>
        <v>114.7558235574063</v>
      </c>
      <c r="N122" s="54">
        <f t="shared" si="200"/>
        <v>108.92685883145683</v>
      </c>
      <c r="O122" s="54">
        <f t="shared" si="201"/>
        <v>9.1144391425249474</v>
      </c>
      <c r="P122" s="54">
        <f t="shared" si="214"/>
        <v>53.99488610590425</v>
      </c>
      <c r="Q122" s="77">
        <f t="shared" si="202"/>
        <v>56.237962240061044</v>
      </c>
      <c r="R122" s="54">
        <f t="shared" si="203"/>
        <v>225.02455125102779</v>
      </c>
      <c r="S122" s="54">
        <f t="shared" si="204"/>
        <v>47.319024182865398</v>
      </c>
      <c r="T122" s="54">
        <f t="shared" si="215"/>
        <v>291.86381625837214</v>
      </c>
      <c r="U122" s="77">
        <f t="shared" si="205"/>
        <v>177.26756307079455</v>
      </c>
      <c r="V122" s="54">
        <f t="shared" si="206"/>
        <v>148.45993211383851</v>
      </c>
      <c r="W122" s="54">
        <f t="shared" si="207"/>
        <v>72.143502501536801</v>
      </c>
      <c r="X122" s="54">
        <f t="shared" si="216"/>
        <v>229.95277988650579</v>
      </c>
      <c r="Y122" s="77">
        <f t="shared" si="208"/>
        <v>139.31662547714313</v>
      </c>
      <c r="Z122" s="54">
        <f t="shared" si="209"/>
        <v>88.619262380360198</v>
      </c>
      <c r="AA122" s="54">
        <f t="shared" si="210"/>
        <v>110.10017526299897</v>
      </c>
      <c r="AB122" s="54">
        <f t="shared" si="217"/>
        <v>69.480797303701038</v>
      </c>
      <c r="AC122" s="54">
        <f t="shared" si="211"/>
        <v>89.70822828138941</v>
      </c>
    </row>
    <row r="123" spans="1:29" x14ac:dyDescent="0.2">
      <c r="A123" s="52">
        <v>2007</v>
      </c>
      <c r="E123" s="76"/>
      <c r="F123" s="54">
        <f t="shared" si="194"/>
        <v>114.62888508803783</v>
      </c>
      <c r="G123" s="54">
        <f t="shared" si="195"/>
        <v>101.28490218879351</v>
      </c>
      <c r="H123" s="54">
        <f t="shared" si="212"/>
        <v>214.7294005254405</v>
      </c>
      <c r="I123" s="77">
        <f t="shared" si="196"/>
        <v>122.61143291674115</v>
      </c>
      <c r="J123" s="54">
        <f t="shared" si="197"/>
        <v>99.550711707227222</v>
      </c>
      <c r="K123" s="54">
        <f t="shared" si="198"/>
        <v>95.475428822101463</v>
      </c>
      <c r="L123" s="54">
        <f t="shared" si="213"/>
        <v>185.52483197366655</v>
      </c>
      <c r="M123" s="77">
        <f t="shared" si="199"/>
        <v>107.49212034596584</v>
      </c>
      <c r="N123" s="54">
        <f t="shared" si="200"/>
        <v>82.280619376779569</v>
      </c>
      <c r="O123" s="54">
        <f t="shared" si="201"/>
        <v>8.8798079732608279</v>
      </c>
      <c r="P123" s="54">
        <f t="shared" si="214"/>
        <v>62.786039731377663</v>
      </c>
      <c r="Q123" s="77">
        <f t="shared" si="202"/>
        <v>42.730710266716351</v>
      </c>
      <c r="R123" s="54">
        <f t="shared" si="203"/>
        <v>222.2295559634596</v>
      </c>
      <c r="S123" s="54">
        <f t="shared" si="204"/>
        <v>51.599720558627205</v>
      </c>
      <c r="T123" s="54">
        <f t="shared" si="215"/>
        <v>252.18730351820011</v>
      </c>
      <c r="U123" s="77">
        <f t="shared" si="205"/>
        <v>169.81938655217522</v>
      </c>
      <c r="V123" s="54">
        <f t="shared" si="206"/>
        <v>144.08549789170709</v>
      </c>
      <c r="W123" s="54">
        <f t="shared" si="207"/>
        <v>69.548886625327583</v>
      </c>
      <c r="X123" s="54">
        <f t="shared" si="216"/>
        <v>209.44005324544796</v>
      </c>
      <c r="Y123" s="77">
        <f t="shared" si="208"/>
        <v>131.99956410542239</v>
      </c>
      <c r="Z123" s="54">
        <f t="shared" si="209"/>
        <v>89.550111293603223</v>
      </c>
      <c r="AA123" s="54">
        <f t="shared" si="210"/>
        <v>111.45338208284863</v>
      </c>
      <c r="AB123" s="54">
        <f t="shared" si="217"/>
        <v>74.058671646482708</v>
      </c>
      <c r="AC123" s="54">
        <f t="shared" si="211"/>
        <v>91.439778505686363</v>
      </c>
    </row>
    <row r="124" spans="1:29" x14ac:dyDescent="0.2">
      <c r="A124" s="52">
        <v>2008</v>
      </c>
      <c r="E124" s="76"/>
      <c r="F124" s="54">
        <f t="shared" si="194"/>
        <v>105.59496412027538</v>
      </c>
      <c r="G124" s="54">
        <f t="shared" si="195"/>
        <v>108.78136810145658</v>
      </c>
      <c r="H124" s="54">
        <f t="shared" si="212"/>
        <v>227.81236436339202</v>
      </c>
      <c r="I124" s="77">
        <f t="shared" si="196"/>
        <v>118.19253312136424</v>
      </c>
      <c r="J124" s="54">
        <f t="shared" si="197"/>
        <v>95.268917284862923</v>
      </c>
      <c r="K124" s="54">
        <f t="shared" si="198"/>
        <v>91.774781288584521</v>
      </c>
      <c r="L124" s="54">
        <f t="shared" si="213"/>
        <v>185.4435648146256</v>
      </c>
      <c r="M124" s="77">
        <f t="shared" si="199"/>
        <v>104.21353011140589</v>
      </c>
      <c r="N124" s="54">
        <f t="shared" si="200"/>
        <v>79.856728393955564</v>
      </c>
      <c r="O124" s="54">
        <f t="shared" si="201"/>
        <v>10.401753488706063</v>
      </c>
      <c r="P124" s="54">
        <f t="shared" si="214"/>
        <v>64.059638743831755</v>
      </c>
      <c r="Q124" s="77">
        <f t="shared" si="202"/>
        <v>40.478134282590119</v>
      </c>
      <c r="R124" s="54">
        <f t="shared" si="203"/>
        <v>224.33783961653751</v>
      </c>
      <c r="S124" s="54">
        <f t="shared" si="204"/>
        <v>48.592183201214468</v>
      </c>
      <c r="T124" s="54">
        <f t="shared" si="215"/>
        <v>255.28646725803031</v>
      </c>
      <c r="U124" s="77">
        <f t="shared" si="205"/>
        <v>164.49186686187102</v>
      </c>
      <c r="V124" s="54">
        <f t="shared" si="206"/>
        <v>142.32209979961581</v>
      </c>
      <c r="W124" s="54">
        <f t="shared" si="207"/>
        <v>65.926184440283279</v>
      </c>
      <c r="X124" s="54">
        <f t="shared" si="216"/>
        <v>211.70933320972009</v>
      </c>
      <c r="Y124" s="77">
        <f t="shared" si="208"/>
        <v>128.67341882771984</v>
      </c>
      <c r="Z124" s="54">
        <f t="shared" si="209"/>
        <v>89.851843391691958</v>
      </c>
      <c r="AA124" s="54">
        <f t="shared" si="210"/>
        <v>113.22914241290046</v>
      </c>
      <c r="AB124" s="54">
        <f t="shared" si="217"/>
        <v>73.213904475689617</v>
      </c>
      <c r="AC124" s="54">
        <f t="shared" si="211"/>
        <v>92.141373711491397</v>
      </c>
    </row>
    <row r="125" spans="1:29" x14ac:dyDescent="0.2">
      <c r="A125" s="52">
        <v>2009</v>
      </c>
      <c r="E125" s="76"/>
      <c r="F125" s="54">
        <f t="shared" si="194"/>
        <v>91.873849898032105</v>
      </c>
      <c r="G125" s="54">
        <f t="shared" si="195"/>
        <v>93.870738743839084</v>
      </c>
      <c r="H125" s="54">
        <f t="shared" si="212"/>
        <v>180.11535489012113</v>
      </c>
      <c r="I125" s="77">
        <f t="shared" si="196"/>
        <v>102.9738802552949</v>
      </c>
      <c r="J125" s="54">
        <f t="shared" si="197"/>
        <v>92.954407525581416</v>
      </c>
      <c r="K125" s="54">
        <f t="shared" si="198"/>
        <v>116.92001759273327</v>
      </c>
      <c r="L125" s="54">
        <f t="shared" si="213"/>
        <v>178.45742748164454</v>
      </c>
      <c r="M125" s="77">
        <f t="shared" si="199"/>
        <v>106.15518077272345</v>
      </c>
      <c r="N125" s="54">
        <f t="shared" si="200"/>
        <v>37.135036056318086</v>
      </c>
      <c r="O125" s="54">
        <f t="shared" si="201"/>
        <v>11.806504598749292</v>
      </c>
      <c r="P125" s="54">
        <f t="shared" si="214"/>
        <v>68.131454094929921</v>
      </c>
      <c r="Q125" s="77">
        <f t="shared" si="202"/>
        <v>23.004898993797084</v>
      </c>
      <c r="R125" s="54">
        <f t="shared" si="203"/>
        <v>223.71345083558865</v>
      </c>
      <c r="S125" s="54">
        <f t="shared" si="204"/>
        <v>54.454381460495561</v>
      </c>
      <c r="T125" s="54">
        <f t="shared" si="215"/>
        <v>286.75259873398761</v>
      </c>
      <c r="U125" s="77">
        <f t="shared" si="205"/>
        <v>170.49971790227553</v>
      </c>
      <c r="V125" s="54">
        <f t="shared" si="206"/>
        <v>139.45821107699103</v>
      </c>
      <c r="W125" s="54">
        <f t="shared" si="207"/>
        <v>78.240802506325295</v>
      </c>
      <c r="X125" s="54">
        <f t="shared" si="216"/>
        <v>216.19990498228239</v>
      </c>
      <c r="Y125" s="77">
        <f t="shared" si="208"/>
        <v>130.94679361276371</v>
      </c>
      <c r="Z125" s="54">
        <f t="shared" si="209"/>
        <v>90.242682088277576</v>
      </c>
      <c r="AA125" s="54">
        <f t="shared" si="210"/>
        <v>108.35645795630707</v>
      </c>
      <c r="AB125" s="54">
        <f t="shared" si="217"/>
        <v>71.265818107876385</v>
      </c>
      <c r="AC125" s="54">
        <f t="shared" si="211"/>
        <v>91.294413691059674</v>
      </c>
    </row>
    <row r="126" spans="1:29" x14ac:dyDescent="0.2">
      <c r="A126" s="52">
        <v>2010</v>
      </c>
      <c r="E126" s="76"/>
      <c r="F126" s="54">
        <f t="shared" si="194"/>
        <v>85.951142847887425</v>
      </c>
      <c r="G126" s="54">
        <f t="shared" si="195"/>
        <v>90.431571874156418</v>
      </c>
      <c r="H126" s="54">
        <f t="shared" si="212"/>
        <v>160.63008564829664</v>
      </c>
      <c r="I126" s="77">
        <f t="shared" si="196"/>
        <v>96.471325258917474</v>
      </c>
      <c r="J126" s="54">
        <f t="shared" si="197"/>
        <v>91.3864038815897</v>
      </c>
      <c r="K126" s="54">
        <f t="shared" si="198"/>
        <v>114.34786002251303</v>
      </c>
      <c r="L126" s="54">
        <f t="shared" si="213"/>
        <v>180.91811536616453</v>
      </c>
      <c r="M126" s="77">
        <f t="shared" si="199"/>
        <v>105.461072117193</v>
      </c>
      <c r="N126" s="54">
        <f t="shared" si="200"/>
        <v>40.093706137179311</v>
      </c>
      <c r="O126" s="54">
        <f t="shared" si="201"/>
        <v>6.9914078148945373</v>
      </c>
      <c r="P126" s="54">
        <f t="shared" si="214"/>
        <v>79.503843558930711</v>
      </c>
      <c r="Q126" s="77">
        <f t="shared" si="202"/>
        <v>22.894832124883816</v>
      </c>
      <c r="R126" s="54">
        <f t="shared" si="203"/>
        <v>234.84774888197916</v>
      </c>
      <c r="S126" s="54">
        <f t="shared" si="204"/>
        <v>64.067943178778691</v>
      </c>
      <c r="T126" s="54">
        <f t="shared" si="215"/>
        <v>298.77693272419248</v>
      </c>
      <c r="U126" s="77">
        <f t="shared" si="205"/>
        <v>176.85583727790058</v>
      </c>
      <c r="V126" s="54">
        <f t="shared" si="206"/>
        <v>142.3949605908669</v>
      </c>
      <c r="W126" s="54">
        <f t="shared" si="207"/>
        <v>81.960516268379948</v>
      </c>
      <c r="X126" s="54">
        <f t="shared" si="216"/>
        <v>220.90744254662127</v>
      </c>
      <c r="Y126" s="77">
        <f t="shared" si="208"/>
        <v>133.14259634994696</v>
      </c>
      <c r="Z126" s="54">
        <f t="shared" si="209"/>
        <v>89.612296308391237</v>
      </c>
      <c r="AA126" s="54">
        <f t="shared" si="210"/>
        <v>107.05701499814637</v>
      </c>
      <c r="AB126" s="54">
        <f t="shared" si="217"/>
        <v>70.37500047694158</v>
      </c>
      <c r="AC126" s="54">
        <f t="shared" si="211"/>
        <v>90.616629527165401</v>
      </c>
    </row>
    <row r="127" spans="1:29" x14ac:dyDescent="0.2">
      <c r="A127" s="52">
        <v>2011</v>
      </c>
      <c r="E127" s="76"/>
      <c r="F127" s="54">
        <f t="shared" si="194"/>
        <v>77.820895429006555</v>
      </c>
      <c r="G127" s="54">
        <f t="shared" si="195"/>
        <v>120.66610528978343</v>
      </c>
      <c r="H127" s="54">
        <f t="shared" si="212"/>
        <v>154.89133112359184</v>
      </c>
      <c r="I127" s="77">
        <f t="shared" si="196"/>
        <v>93.020821623998287</v>
      </c>
      <c r="J127" s="54">
        <f t="shared" si="197"/>
        <v>86.478344011389339</v>
      </c>
      <c r="K127" s="54">
        <f t="shared" si="198"/>
        <v>107.46171406320266</v>
      </c>
      <c r="L127" s="54">
        <f t="shared" si="213"/>
        <v>189.33318298176812</v>
      </c>
      <c r="M127" s="77">
        <f t="shared" si="199"/>
        <v>102.14083248845351</v>
      </c>
      <c r="N127" s="54">
        <f t="shared" si="200"/>
        <v>51.282945946079607</v>
      </c>
      <c r="O127" s="54">
        <f t="shared" si="201"/>
        <v>4.3734433930727938</v>
      </c>
      <c r="P127" s="54">
        <f t="shared" si="214"/>
        <v>72.248586907970903</v>
      </c>
      <c r="Q127" s="77">
        <f t="shared" si="202"/>
        <v>25.752172977272732</v>
      </c>
      <c r="R127" s="54">
        <f t="shared" si="203"/>
        <v>245.08719786765573</v>
      </c>
      <c r="S127" s="54">
        <f t="shared" si="204"/>
        <v>68.151380202085036</v>
      </c>
      <c r="T127" s="54">
        <f t="shared" si="215"/>
        <v>276.65245175152228</v>
      </c>
      <c r="U127" s="77">
        <f t="shared" si="205"/>
        <v>182.78093847844457</v>
      </c>
      <c r="V127" s="54">
        <f t="shared" si="206"/>
        <v>144.10225381030136</v>
      </c>
      <c r="W127" s="54">
        <f t="shared" si="207"/>
        <v>82.443885113996743</v>
      </c>
      <c r="X127" s="54">
        <f t="shared" si="216"/>
        <v>217.65595981711218</v>
      </c>
      <c r="Y127" s="77">
        <f t="shared" si="208"/>
        <v>134.15186690778708</v>
      </c>
      <c r="Z127" s="54">
        <f t="shared" si="209"/>
        <v>89.210541548327072</v>
      </c>
      <c r="AA127" s="54">
        <f t="shared" si="210"/>
        <v>106.86918787335938</v>
      </c>
      <c r="AB127" s="54">
        <f t="shared" si="217"/>
        <v>71.215890791007169</v>
      </c>
      <c r="AC127" s="54">
        <f t="shared" si="211"/>
        <v>90.372502179750938</v>
      </c>
    </row>
    <row r="128" spans="1:29" x14ac:dyDescent="0.2">
      <c r="A128" s="52">
        <v>2012</v>
      </c>
      <c r="E128" s="76"/>
      <c r="F128" s="54">
        <f t="shared" si="194"/>
        <v>74.635119899721516</v>
      </c>
      <c r="G128" s="54">
        <f t="shared" si="195"/>
        <v>144.47320876045379</v>
      </c>
      <c r="H128" s="54">
        <f t="shared" si="212"/>
        <v>149.57356978320792</v>
      </c>
      <c r="I128" s="77">
        <f t="shared" si="196"/>
        <v>92.050933578593373</v>
      </c>
      <c r="J128" s="54">
        <f t="shared" si="197"/>
        <v>84.256136957747685</v>
      </c>
      <c r="K128" s="54">
        <f t="shared" si="198"/>
        <v>119.05152941023782</v>
      </c>
      <c r="L128" s="54">
        <f t="shared" si="213"/>
        <v>180.06071079408648</v>
      </c>
      <c r="M128" s="77">
        <f t="shared" si="199"/>
        <v>100.496581604648</v>
      </c>
      <c r="N128" s="54">
        <f t="shared" si="200"/>
        <v>73.974312686734464</v>
      </c>
      <c r="O128" s="54">
        <f t="shared" si="201"/>
        <v>5.6501905211238581</v>
      </c>
      <c r="P128" s="54">
        <f t="shared" si="214"/>
        <v>74.232634697402077</v>
      </c>
      <c r="Q128" s="77">
        <f t="shared" si="202"/>
        <v>34.1899461093249</v>
      </c>
      <c r="R128" s="54">
        <f t="shared" si="203"/>
        <v>245.50918636294773</v>
      </c>
      <c r="S128" s="54">
        <f t="shared" si="204"/>
        <v>54.340078144293969</v>
      </c>
      <c r="T128" s="54">
        <f t="shared" si="215"/>
        <v>288.22401428370432</v>
      </c>
      <c r="U128" s="77">
        <f t="shared" si="205"/>
        <v>181.72712502443292</v>
      </c>
      <c r="V128" s="54">
        <f t="shared" si="206"/>
        <v>143.99694333141727</v>
      </c>
      <c r="W128" s="54">
        <f t="shared" si="207"/>
        <v>79.762432617136</v>
      </c>
      <c r="X128" s="54">
        <f t="shared" si="216"/>
        <v>217.07481342268647</v>
      </c>
      <c r="Y128" s="77">
        <f t="shared" si="208"/>
        <v>133.61783094946574</v>
      </c>
      <c r="Z128" s="54">
        <f t="shared" si="209"/>
        <v>89.243063073214287</v>
      </c>
      <c r="AA128" s="54">
        <f t="shared" si="210"/>
        <v>108.0693980077269</v>
      </c>
      <c r="AB128" s="54">
        <f t="shared" si="217"/>
        <v>71.376048235520031</v>
      </c>
      <c r="AC128" s="54">
        <f t="shared" si="211"/>
        <v>90.465883688895943</v>
      </c>
    </row>
    <row r="129" spans="1:29" x14ac:dyDescent="0.2">
      <c r="A129" s="52">
        <v>2013</v>
      </c>
      <c r="E129" s="76"/>
      <c r="F129" s="54"/>
      <c r="G129" s="54"/>
      <c r="H129" s="54"/>
      <c r="I129" s="77"/>
      <c r="J129" s="54"/>
      <c r="K129" s="54"/>
      <c r="L129" s="54"/>
      <c r="M129" s="77"/>
      <c r="N129" s="54"/>
      <c r="O129" s="54"/>
      <c r="P129" s="54"/>
      <c r="Q129" s="77"/>
      <c r="R129" s="54"/>
      <c r="S129" s="54"/>
      <c r="T129" s="54"/>
      <c r="U129" s="77"/>
      <c r="V129" s="54"/>
      <c r="W129" s="54"/>
      <c r="X129" s="54"/>
      <c r="Y129" s="77"/>
      <c r="Z129" s="54"/>
      <c r="AA129" s="54"/>
      <c r="AB129" s="54"/>
      <c r="AC129" s="54"/>
    </row>
    <row r="130" spans="1:29" x14ac:dyDescent="0.2">
      <c r="E130" s="76"/>
      <c r="I130" s="76"/>
      <c r="M130" s="76"/>
      <c r="Q130" s="76"/>
      <c r="U130" s="76"/>
      <c r="Y130" s="76"/>
    </row>
    <row r="131" spans="1:29" x14ac:dyDescent="0.2">
      <c r="A131" s="15" t="s">
        <v>96</v>
      </c>
      <c r="E131" s="76"/>
      <c r="I131" s="76"/>
      <c r="M131" s="76"/>
      <c r="Q131" s="76"/>
      <c r="U131" s="76"/>
      <c r="Y131" s="76"/>
    </row>
    <row r="132" spans="1:29" x14ac:dyDescent="0.2">
      <c r="A132" s="52">
        <v>1995</v>
      </c>
      <c r="E132" s="84">
        <v>266278393</v>
      </c>
      <c r="I132" s="84">
        <v>4432499</v>
      </c>
      <c r="M132" s="84">
        <v>31696582</v>
      </c>
      <c r="Q132" s="84">
        <v>1720394</v>
      </c>
      <c r="U132" s="84">
        <v>18958751</v>
      </c>
      <c r="Y132" s="78">
        <f t="shared" ref="Y132:Y150" si="218">I132+M132+Q132+U132</f>
        <v>56808226</v>
      </c>
      <c r="AC132" s="57">
        <f t="shared" ref="AC132:AC150" si="219">E132-Y132</f>
        <v>209470167</v>
      </c>
    </row>
    <row r="133" spans="1:29" x14ac:dyDescent="0.2">
      <c r="A133" s="52">
        <v>1996</v>
      </c>
      <c r="E133" s="84">
        <v>269394284</v>
      </c>
      <c r="I133" s="84">
        <v>4586940</v>
      </c>
      <c r="M133" s="84">
        <v>32018834</v>
      </c>
      <c r="Q133" s="84">
        <v>1752326</v>
      </c>
      <c r="U133" s="84">
        <v>19340342</v>
      </c>
      <c r="Y133" s="78">
        <f t="shared" si="218"/>
        <v>57698442</v>
      </c>
      <c r="AC133" s="57">
        <f t="shared" si="219"/>
        <v>211695842</v>
      </c>
    </row>
    <row r="134" spans="1:29" x14ac:dyDescent="0.2">
      <c r="A134" s="52">
        <v>1997</v>
      </c>
      <c r="E134" s="84">
        <v>272646925</v>
      </c>
      <c r="I134" s="84">
        <v>4736990</v>
      </c>
      <c r="M134" s="84">
        <v>32486010</v>
      </c>
      <c r="Q134" s="84">
        <v>1774839</v>
      </c>
      <c r="U134" s="84">
        <v>19740317</v>
      </c>
      <c r="Y134" s="78">
        <f t="shared" si="218"/>
        <v>58738156</v>
      </c>
      <c r="AC134" s="57">
        <f t="shared" si="219"/>
        <v>213908769</v>
      </c>
    </row>
    <row r="135" spans="1:29" x14ac:dyDescent="0.2">
      <c r="A135" s="52">
        <v>1998</v>
      </c>
      <c r="E135" s="84">
        <v>275854104</v>
      </c>
      <c r="I135" s="84">
        <v>4883342</v>
      </c>
      <c r="M135" s="84">
        <v>32987675</v>
      </c>
      <c r="Q135" s="84">
        <v>1793484</v>
      </c>
      <c r="U135" s="84">
        <v>20157531</v>
      </c>
      <c r="Y135" s="78">
        <f t="shared" si="218"/>
        <v>59822032</v>
      </c>
      <c r="AC135" s="57">
        <f t="shared" si="219"/>
        <v>216032072</v>
      </c>
    </row>
    <row r="136" spans="1:29" x14ac:dyDescent="0.2">
      <c r="A136" s="52">
        <v>1999</v>
      </c>
      <c r="E136" s="84">
        <v>279040168</v>
      </c>
      <c r="I136" s="84">
        <v>5023823</v>
      </c>
      <c r="M136" s="84">
        <v>33499204</v>
      </c>
      <c r="Q136" s="84">
        <v>1808082</v>
      </c>
      <c r="U136" s="84">
        <v>20558220</v>
      </c>
      <c r="Y136" s="78">
        <f t="shared" si="218"/>
        <v>60889329</v>
      </c>
      <c r="AC136" s="57">
        <f t="shared" si="219"/>
        <v>218150839</v>
      </c>
    </row>
    <row r="137" spans="1:29" x14ac:dyDescent="0.2">
      <c r="A137" s="52">
        <v>2000</v>
      </c>
      <c r="E137" s="84">
        <v>282162411</v>
      </c>
      <c r="I137" s="84">
        <v>5160586</v>
      </c>
      <c r="M137" s="84">
        <v>33987977</v>
      </c>
      <c r="Q137" s="84">
        <v>1821204</v>
      </c>
      <c r="U137" s="84">
        <v>20944499</v>
      </c>
      <c r="Y137" s="78">
        <f t="shared" si="218"/>
        <v>61914266</v>
      </c>
      <c r="AC137" s="57">
        <f t="shared" si="219"/>
        <v>220248145</v>
      </c>
    </row>
    <row r="138" spans="1:29" x14ac:dyDescent="0.2">
      <c r="A138" s="52">
        <v>2001</v>
      </c>
      <c r="E138" s="84">
        <v>284968955</v>
      </c>
      <c r="I138" s="84">
        <v>5273477</v>
      </c>
      <c r="M138" s="84">
        <v>34479458</v>
      </c>
      <c r="Q138" s="84">
        <v>1831690</v>
      </c>
      <c r="U138" s="84">
        <v>21319622</v>
      </c>
      <c r="Y138" s="78">
        <f t="shared" si="218"/>
        <v>62904247</v>
      </c>
      <c r="AC138" s="57">
        <f t="shared" si="219"/>
        <v>222064708</v>
      </c>
    </row>
    <row r="139" spans="1:29" x14ac:dyDescent="0.2">
      <c r="A139" s="52">
        <v>2002</v>
      </c>
      <c r="E139" s="84">
        <v>287625193</v>
      </c>
      <c r="I139" s="84">
        <v>5396255</v>
      </c>
      <c r="M139" s="84">
        <v>34871843</v>
      </c>
      <c r="Q139" s="84">
        <v>1855309</v>
      </c>
      <c r="U139" s="84">
        <v>21690325</v>
      </c>
      <c r="Y139" s="78">
        <f t="shared" si="218"/>
        <v>63813732</v>
      </c>
      <c r="AC139" s="57">
        <f t="shared" si="219"/>
        <v>223811461</v>
      </c>
    </row>
    <row r="140" spans="1:29" x14ac:dyDescent="0.2">
      <c r="A140" s="52">
        <v>2003</v>
      </c>
      <c r="E140" s="84">
        <v>290107933</v>
      </c>
      <c r="I140" s="84">
        <v>5510364</v>
      </c>
      <c r="M140" s="84">
        <v>35253159</v>
      </c>
      <c r="Q140" s="84">
        <v>1877574</v>
      </c>
      <c r="U140" s="84">
        <v>22030931</v>
      </c>
      <c r="Y140" s="78">
        <f t="shared" si="218"/>
        <v>64672028</v>
      </c>
      <c r="AC140" s="57">
        <f t="shared" si="219"/>
        <v>225435905</v>
      </c>
    </row>
    <row r="141" spans="1:29" x14ac:dyDescent="0.2">
      <c r="A141" s="52">
        <v>2004</v>
      </c>
      <c r="E141" s="84">
        <v>292805298</v>
      </c>
      <c r="I141" s="84">
        <v>5652404</v>
      </c>
      <c r="M141" s="84">
        <v>35574576</v>
      </c>
      <c r="Q141" s="84">
        <v>1903808</v>
      </c>
      <c r="U141" s="84">
        <v>22394023</v>
      </c>
      <c r="Y141" s="78">
        <f t="shared" si="218"/>
        <v>65524811</v>
      </c>
      <c r="AC141" s="57">
        <f t="shared" si="219"/>
        <v>227280487</v>
      </c>
    </row>
    <row r="142" spans="1:29" x14ac:dyDescent="0.2">
      <c r="A142" s="52">
        <v>2005</v>
      </c>
      <c r="E142" s="84">
        <v>295516599</v>
      </c>
      <c r="I142" s="84">
        <v>5839077</v>
      </c>
      <c r="M142" s="84">
        <v>35827943</v>
      </c>
      <c r="Q142" s="84">
        <v>1932274</v>
      </c>
      <c r="U142" s="84">
        <v>22778123</v>
      </c>
      <c r="Y142" s="78">
        <f t="shared" si="218"/>
        <v>66377417</v>
      </c>
      <c r="AC142" s="57">
        <f t="shared" si="219"/>
        <v>229139182</v>
      </c>
    </row>
    <row r="143" spans="1:29" x14ac:dyDescent="0.2">
      <c r="A143" s="52">
        <v>2006</v>
      </c>
      <c r="E143" s="84">
        <v>298379912</v>
      </c>
      <c r="I143" s="84">
        <v>6029141</v>
      </c>
      <c r="M143" s="84">
        <v>36021202</v>
      </c>
      <c r="Q143" s="84">
        <v>1962137</v>
      </c>
      <c r="U143" s="84">
        <v>23359580</v>
      </c>
      <c r="Y143" s="78">
        <f t="shared" si="218"/>
        <v>67372060</v>
      </c>
      <c r="AC143" s="57">
        <f t="shared" si="219"/>
        <v>231007852</v>
      </c>
    </row>
    <row r="144" spans="1:29" x14ac:dyDescent="0.2">
      <c r="A144" s="52">
        <v>2007</v>
      </c>
      <c r="E144" s="84">
        <v>301231207</v>
      </c>
      <c r="I144" s="84">
        <v>6167681</v>
      </c>
      <c r="M144" s="84">
        <v>36250311</v>
      </c>
      <c r="Q144" s="84">
        <v>1990070</v>
      </c>
      <c r="U144" s="84">
        <v>23831983</v>
      </c>
      <c r="Y144" s="78">
        <f t="shared" si="218"/>
        <v>68240045</v>
      </c>
      <c r="AC144" s="57">
        <f t="shared" si="219"/>
        <v>232991162</v>
      </c>
    </row>
    <row r="145" spans="1:29" x14ac:dyDescent="0.2">
      <c r="A145" s="52">
        <v>2008</v>
      </c>
      <c r="E145" s="84">
        <v>304093966</v>
      </c>
      <c r="I145" s="84">
        <v>6280362</v>
      </c>
      <c r="M145" s="84">
        <v>36604337</v>
      </c>
      <c r="Q145" s="84">
        <v>2010662</v>
      </c>
      <c r="U145" s="84">
        <v>24309039</v>
      </c>
      <c r="Y145" s="78">
        <f t="shared" si="218"/>
        <v>69204400</v>
      </c>
      <c r="AC145" s="57">
        <f t="shared" si="219"/>
        <v>234889566</v>
      </c>
    </row>
    <row r="146" spans="1:29" x14ac:dyDescent="0.2">
      <c r="A146" s="52">
        <v>2009</v>
      </c>
      <c r="E146" s="84">
        <v>306771529</v>
      </c>
      <c r="I146" s="84">
        <v>6343154</v>
      </c>
      <c r="M146" s="84">
        <v>36961229</v>
      </c>
      <c r="Q146" s="84">
        <v>2036802</v>
      </c>
      <c r="U146" s="84">
        <v>24801761</v>
      </c>
      <c r="Y146" s="78">
        <f t="shared" si="218"/>
        <v>70142946</v>
      </c>
      <c r="AC146" s="57">
        <f t="shared" si="219"/>
        <v>236628583</v>
      </c>
    </row>
    <row r="147" spans="1:29" x14ac:dyDescent="0.2">
      <c r="A147" s="52">
        <v>2010</v>
      </c>
      <c r="E147" s="45">
        <v>309326295</v>
      </c>
      <c r="I147" s="80">
        <v>6408790</v>
      </c>
      <c r="M147" s="80">
        <v>37333601</v>
      </c>
      <c r="Q147" s="80">
        <v>2064982</v>
      </c>
      <c r="U147" s="80">
        <v>25245178</v>
      </c>
      <c r="Y147" s="78">
        <f t="shared" si="218"/>
        <v>71052551</v>
      </c>
      <c r="AC147" s="57">
        <f t="shared" si="219"/>
        <v>238273744</v>
      </c>
    </row>
    <row r="148" spans="1:29" x14ac:dyDescent="0.2">
      <c r="A148" s="52">
        <v>2011</v>
      </c>
      <c r="E148" s="45">
        <v>311582564</v>
      </c>
      <c r="I148" s="80">
        <v>6468796</v>
      </c>
      <c r="M148" s="80">
        <v>37668681</v>
      </c>
      <c r="Q148" s="80">
        <v>2077919</v>
      </c>
      <c r="U148" s="80">
        <v>25640909</v>
      </c>
      <c r="Y148" s="78">
        <f t="shared" si="218"/>
        <v>71856305</v>
      </c>
      <c r="AC148" s="57">
        <f t="shared" si="219"/>
        <v>239726259</v>
      </c>
    </row>
    <row r="149" spans="1:29" x14ac:dyDescent="0.2">
      <c r="A149" s="52">
        <v>2012</v>
      </c>
      <c r="E149" s="45">
        <v>313873685</v>
      </c>
      <c r="I149" s="80">
        <v>6551149</v>
      </c>
      <c r="M149" s="80">
        <v>37999878</v>
      </c>
      <c r="Q149" s="80">
        <v>2083540</v>
      </c>
      <c r="U149" s="80">
        <v>26060796</v>
      </c>
      <c r="Y149" s="78">
        <f t="shared" si="218"/>
        <v>72695363</v>
      </c>
      <c r="AC149" s="57">
        <f t="shared" si="219"/>
        <v>241178322</v>
      </c>
    </row>
    <row r="150" spans="1:29" x14ac:dyDescent="0.2">
      <c r="A150" s="52">
        <v>2013</v>
      </c>
      <c r="E150" s="45">
        <v>316128839</v>
      </c>
      <c r="I150" s="80">
        <v>6626624</v>
      </c>
      <c r="M150" s="80">
        <v>38332521</v>
      </c>
      <c r="Q150" s="80">
        <v>2085287</v>
      </c>
      <c r="U150" s="80">
        <v>26448193</v>
      </c>
      <c r="Y150" s="78">
        <f t="shared" si="218"/>
        <v>73492625</v>
      </c>
      <c r="AC150" s="57">
        <f t="shared" si="219"/>
        <v>242636214</v>
      </c>
    </row>
    <row r="151" spans="1:29" x14ac:dyDescent="0.2">
      <c r="E151" s="76"/>
      <c r="I151" s="76"/>
      <c r="M151" s="76"/>
      <c r="Q151" s="76"/>
      <c r="U151" s="76"/>
      <c r="Y151" s="76"/>
    </row>
    <row r="152" spans="1:29" x14ac:dyDescent="0.2">
      <c r="A152" s="39" t="s">
        <v>696</v>
      </c>
      <c r="E152" s="76"/>
      <c r="I152" s="76"/>
      <c r="M152" s="76"/>
      <c r="Q152" s="76"/>
      <c r="U152" s="76"/>
      <c r="Y152" s="76"/>
    </row>
    <row r="153" spans="1:29" x14ac:dyDescent="0.2">
      <c r="A153" s="52">
        <v>1995</v>
      </c>
      <c r="B153" s="57">
        <f t="shared" ref="B153:C171" si="220">(B4*1000000)/$AD4/$E132</f>
        <v>2808.283677378291</v>
      </c>
      <c r="C153" s="57">
        <f t="shared" si="220"/>
        <v>291.18478738384403</v>
      </c>
      <c r="D153" s="57"/>
      <c r="E153" s="78">
        <f t="shared" ref="E153:E171" si="221">(E4*1000000)/$AD4/$E132</f>
        <v>3099.4684647621348</v>
      </c>
      <c r="F153" s="57">
        <f t="shared" ref="F153:G171" si="222">(F4*1000000)/$AD4/$I132</f>
        <v>2203.7640740535812</v>
      </c>
      <c r="G153" s="57">
        <f t="shared" si="222"/>
        <v>132.69654885588318</v>
      </c>
      <c r="H153" s="57"/>
      <c r="I153" s="78">
        <f t="shared" ref="I153:I171" si="223">(I4*1000000)/$AD4/$I132</f>
        <v>2336.4606229094643</v>
      </c>
      <c r="J153" s="57">
        <f t="shared" ref="J153:K171" si="224">(J4*1000000)/$AD4/$M132</f>
        <v>3226.4791111983536</v>
      </c>
      <c r="K153" s="57">
        <f t="shared" si="224"/>
        <v>231.00846035944627</v>
      </c>
      <c r="L153" s="57"/>
      <c r="M153" s="78">
        <f t="shared" ref="M153:M171" si="225">(M4*1000000)/$AD4/$M132</f>
        <v>3457.4875715577996</v>
      </c>
      <c r="N153" s="57">
        <f t="shared" ref="N153:O171" si="226">(N4*1000000)/$AD4/$Q132</f>
        <v>301.62478387175457</v>
      </c>
      <c r="O153" s="57">
        <f t="shared" si="226"/>
        <v>53.40673100426055</v>
      </c>
      <c r="P153" s="57"/>
      <c r="Q153" s="78">
        <f t="shared" ref="Q153:Q171" si="227">(Q4*1000000)/$AD4/$Q132</f>
        <v>355.03151487601514</v>
      </c>
      <c r="R153" s="57">
        <f t="shared" ref="R153:S171" si="228">(R4*1000000)/$AD4/$U132</f>
        <v>4095.8983885426555</v>
      </c>
      <c r="S153" s="57">
        <f t="shared" si="228"/>
        <v>311.75409315414072</v>
      </c>
      <c r="T153" s="57"/>
      <c r="U153" s="78">
        <f t="shared" ref="U153:U171" si="229">(U4*1000000)/$AD4/$U132</f>
        <v>4407.6524816967967</v>
      </c>
      <c r="V153" s="57">
        <f t="shared" ref="V153:W171" si="230">(V4*1000000)/$AD4/$Y132</f>
        <v>3348.2575729784253</v>
      </c>
      <c r="W153" s="57">
        <f t="shared" si="230"/>
        <v>244.90651708616278</v>
      </c>
      <c r="X153" s="57"/>
      <c r="Y153" s="78">
        <f t="shared" ref="Y153:Y171" si="231">(Y4*1000000)/$AD4/$Y132</f>
        <v>3593.1640900645875</v>
      </c>
      <c r="Z153" s="57">
        <f t="shared" ref="Z153:AA171" si="232">(Z4*1000000)/$AD4/$AC132</f>
        <v>2661.8429715982033</v>
      </c>
      <c r="AA153" s="57">
        <f t="shared" si="232"/>
        <v>303.73543588721662</v>
      </c>
      <c r="AB153" s="57"/>
      <c r="AC153" s="57">
        <f t="shared" ref="AC153:AC171" si="233">(AC4*1000000)/$AD4/$AC132</f>
        <v>2965.5784074854191</v>
      </c>
    </row>
    <row r="154" spans="1:29" x14ac:dyDescent="0.2">
      <c r="A154" s="52">
        <v>1996</v>
      </c>
      <c r="B154" s="57">
        <f t="shared" si="220"/>
        <v>2728.019298364311</v>
      </c>
      <c r="C154" s="57">
        <f t="shared" si="220"/>
        <v>281.75141012837111</v>
      </c>
      <c r="D154" s="57">
        <f t="shared" ref="D154:D171" si="234">(D5*1000000)/$AD5/$E133</f>
        <v>209.67746929711384</v>
      </c>
      <c r="E154" s="78">
        <f t="shared" si="221"/>
        <v>3219.4481777897959</v>
      </c>
      <c r="F154" s="57">
        <f t="shared" si="222"/>
        <v>2142.0352470298494</v>
      </c>
      <c r="G154" s="57">
        <f t="shared" si="222"/>
        <v>138.88213496594958</v>
      </c>
      <c r="H154" s="57">
        <f t="shared" ref="H154:H171" si="235">(H5*1000000)/$AD5/$I133</f>
        <v>897.57384153849023</v>
      </c>
      <c r="I154" s="78">
        <f t="shared" si="223"/>
        <v>3178.491223534289</v>
      </c>
      <c r="J154" s="57">
        <f t="shared" si="224"/>
        <v>3380.8662506811638</v>
      </c>
      <c r="K154" s="57">
        <f t="shared" si="224"/>
        <v>213.07576161515735</v>
      </c>
      <c r="L154" s="57">
        <f t="shared" ref="L154:L171" si="236">(L5*1000000)/$AD5/$M133</f>
        <v>456.25336290992317</v>
      </c>
      <c r="M154" s="78">
        <f t="shared" si="225"/>
        <v>4050.1953752062445</v>
      </c>
      <c r="N154" s="57">
        <f t="shared" si="226"/>
        <v>571.8121230163531</v>
      </c>
      <c r="O154" s="57">
        <f t="shared" si="226"/>
        <v>32.005001066584462</v>
      </c>
      <c r="P154" s="57">
        <f t="shared" ref="P154:P171" si="237">(P5*1000000)/$AD5/$Q133</f>
        <v>133.56542524322131</v>
      </c>
      <c r="Q154" s="78">
        <f t="shared" si="227"/>
        <v>737.38254932615882</v>
      </c>
      <c r="R154" s="57">
        <f t="shared" si="228"/>
        <v>4254.4570630690214</v>
      </c>
      <c r="S154" s="57">
        <f t="shared" si="228"/>
        <v>310.56610632981358</v>
      </c>
      <c r="T154" s="57">
        <f t="shared" ref="T154:T171" si="238">(T5*1000000)/$AD5/$U133</f>
        <v>234.14479418010652</v>
      </c>
      <c r="U154" s="78">
        <f t="shared" si="229"/>
        <v>4799.1679635789415</v>
      </c>
      <c r="V154" s="57">
        <f t="shared" si="230"/>
        <v>3489.8938568760814</v>
      </c>
      <c r="W154" s="57">
        <f t="shared" si="230"/>
        <v>234.35675033072766</v>
      </c>
      <c r="X154" s="57">
        <f t="shared" ref="X154:X171" si="239">(X5*1000000)/$AD5/$Y133</f>
        <v>407.08739778413377</v>
      </c>
      <c r="Y154" s="78">
        <f t="shared" si="231"/>
        <v>4131.3380049909429</v>
      </c>
      <c r="Z154" s="57">
        <f t="shared" si="232"/>
        <v>2520.36772330141</v>
      </c>
      <c r="AA154" s="57">
        <f t="shared" si="232"/>
        <v>294.66899038695777</v>
      </c>
      <c r="AB154" s="57">
        <f t="shared" ref="AB154:AB171" si="240">(AB5*1000000)/$AD5/$AC133</f>
        <v>155.87270298038823</v>
      </c>
      <c r="AC154" s="57">
        <f t="shared" si="233"/>
        <v>2970.909416668756</v>
      </c>
    </row>
    <row r="155" spans="1:29" x14ac:dyDescent="0.2">
      <c r="A155" s="52">
        <v>1997</v>
      </c>
      <c r="B155" s="57">
        <f t="shared" si="220"/>
        <v>2986.0340058049433</v>
      </c>
      <c r="C155" s="57">
        <f t="shared" si="220"/>
        <v>240.40655363467056</v>
      </c>
      <c r="D155" s="57">
        <f t="shared" si="234"/>
        <v>222.14282208570384</v>
      </c>
      <c r="E155" s="78">
        <f t="shared" si="221"/>
        <v>3448.5833815253172</v>
      </c>
      <c r="F155" s="57">
        <f t="shared" si="222"/>
        <v>2996.9039676443176</v>
      </c>
      <c r="G155" s="57">
        <f t="shared" si="222"/>
        <v>141.06738413070076</v>
      </c>
      <c r="H155" s="57">
        <f t="shared" si="235"/>
        <v>844.01284381957066</v>
      </c>
      <c r="I155" s="78">
        <f t="shared" si="223"/>
        <v>3981.9841955945894</v>
      </c>
      <c r="J155" s="57">
        <f t="shared" si="224"/>
        <v>3497.1603324997413</v>
      </c>
      <c r="K155" s="57">
        <f t="shared" si="224"/>
        <v>209.69055448507851</v>
      </c>
      <c r="L155" s="57">
        <f t="shared" si="236"/>
        <v>459.26894956886144</v>
      </c>
      <c r="M155" s="78">
        <f t="shared" si="225"/>
        <v>4166.1198365536811</v>
      </c>
      <c r="N155" s="57">
        <f t="shared" si="226"/>
        <v>1328.9930488991854</v>
      </c>
      <c r="O155" s="57">
        <f t="shared" si="226"/>
        <v>30.144964423589901</v>
      </c>
      <c r="P155" s="57">
        <f t="shared" si="237"/>
        <v>6.2289339752826072</v>
      </c>
      <c r="Q155" s="78">
        <f t="shared" si="227"/>
        <v>1365.366947298058</v>
      </c>
      <c r="R155" s="57">
        <f t="shared" si="228"/>
        <v>4675.6374392271618</v>
      </c>
      <c r="S155" s="57">
        <f t="shared" si="228"/>
        <v>289.87223606595012</v>
      </c>
      <c r="T155" s="57">
        <f t="shared" si="238"/>
        <v>301.90962576161667</v>
      </c>
      <c r="U155" s="78">
        <f t="shared" si="229"/>
        <v>5267.4193010547287</v>
      </c>
      <c r="V155" s="57">
        <f t="shared" si="230"/>
        <v>3787.357634792093</v>
      </c>
      <c r="W155" s="57">
        <f t="shared" si="230"/>
        <v>225.67811842466389</v>
      </c>
      <c r="X155" s="57">
        <f t="shared" si="239"/>
        <v>423.72360416390723</v>
      </c>
      <c r="Y155" s="78">
        <f t="shared" si="231"/>
        <v>4436.7593573806635</v>
      </c>
      <c r="Z155" s="57">
        <f t="shared" si="232"/>
        <v>2765.9950025140902</v>
      </c>
      <c r="AA155" s="57">
        <f t="shared" si="232"/>
        <v>244.45089987183331</v>
      </c>
      <c r="AB155" s="57">
        <f t="shared" si="240"/>
        <v>166.78986259898213</v>
      </c>
      <c r="AC155" s="57">
        <f t="shared" si="233"/>
        <v>3177.235764984905</v>
      </c>
    </row>
    <row r="156" spans="1:29" x14ac:dyDescent="0.2">
      <c r="A156" s="52">
        <v>1998</v>
      </c>
      <c r="B156" s="57">
        <f t="shared" si="220"/>
        <v>2916.1117945520941</v>
      </c>
      <c r="C156" s="57">
        <f t="shared" si="220"/>
        <v>202.77037960532104</v>
      </c>
      <c r="D156" s="57">
        <f t="shared" si="234"/>
        <v>224.021297650485</v>
      </c>
      <c r="E156" s="78">
        <f t="shared" si="221"/>
        <v>3342.9034718079001</v>
      </c>
      <c r="F156" s="57">
        <f t="shared" si="222"/>
        <v>2819.2352520813979</v>
      </c>
      <c r="G156" s="57">
        <f t="shared" si="222"/>
        <v>128.95516320019263</v>
      </c>
      <c r="H156" s="57">
        <f t="shared" si="235"/>
        <v>207.81025013135672</v>
      </c>
      <c r="I156" s="78">
        <f t="shared" si="223"/>
        <v>3156.0006654129475</v>
      </c>
      <c r="J156" s="57">
        <f t="shared" si="224"/>
        <v>3269.7427462935188</v>
      </c>
      <c r="K156" s="57">
        <f t="shared" si="224"/>
        <v>184.6450667152277</v>
      </c>
      <c r="L156" s="57">
        <f t="shared" si="236"/>
        <v>465.43146992792799</v>
      </c>
      <c r="M156" s="78">
        <f t="shared" si="225"/>
        <v>3919.8192829366749</v>
      </c>
      <c r="N156" s="57">
        <f t="shared" si="226"/>
        <v>1365.1157876894711</v>
      </c>
      <c r="O156" s="57">
        <f t="shared" si="226"/>
        <v>22.660334864309867</v>
      </c>
      <c r="P156" s="57">
        <f t="shared" si="237"/>
        <v>8.5823195167153656</v>
      </c>
      <c r="Q156" s="78">
        <f t="shared" si="227"/>
        <v>1396.3584420704965</v>
      </c>
      <c r="R156" s="57">
        <f t="shared" si="228"/>
        <v>4638.8049813155412</v>
      </c>
      <c r="S156" s="57">
        <f t="shared" si="228"/>
        <v>269.58362681686685</v>
      </c>
      <c r="T156" s="57">
        <f t="shared" si="238"/>
        <v>374.85299544195391</v>
      </c>
      <c r="U156" s="78">
        <f t="shared" si="229"/>
        <v>5283.2416035743618</v>
      </c>
      <c r="V156" s="57">
        <f t="shared" si="230"/>
        <v>3637.1828609883837</v>
      </c>
      <c r="W156" s="57">
        <f t="shared" si="230"/>
        <v>203.86343410058041</v>
      </c>
      <c r="X156" s="57">
        <f t="shared" si="239"/>
        <v>400.18389405515154</v>
      </c>
      <c r="Y156" s="78">
        <f t="shared" si="231"/>
        <v>4241.2301891441157</v>
      </c>
      <c r="Z156" s="57">
        <f t="shared" si="232"/>
        <v>2716.4380330995546</v>
      </c>
      <c r="AA156" s="57">
        <f t="shared" si="232"/>
        <v>202.46769889505524</v>
      </c>
      <c r="AB156" s="57">
        <f t="shared" si="240"/>
        <v>175.23963119809343</v>
      </c>
      <c r="AC156" s="57">
        <f t="shared" si="233"/>
        <v>3094.1453631927034</v>
      </c>
    </row>
    <row r="157" spans="1:29" x14ac:dyDescent="0.2">
      <c r="A157" s="52">
        <v>1999</v>
      </c>
      <c r="B157" s="57">
        <f t="shared" si="220"/>
        <v>2868.6440770917311</v>
      </c>
      <c r="C157" s="57">
        <f t="shared" si="220"/>
        <v>205.43323198305904</v>
      </c>
      <c r="D157" s="57">
        <f t="shared" si="234"/>
        <v>241.54441184604246</v>
      </c>
      <c r="E157" s="78">
        <f t="shared" si="221"/>
        <v>3315.6217209208321</v>
      </c>
      <c r="F157" s="57">
        <f t="shared" si="222"/>
        <v>2800.6130299700585</v>
      </c>
      <c r="G157" s="57">
        <f t="shared" si="222"/>
        <v>131.69317512939543</v>
      </c>
      <c r="H157" s="57">
        <f t="shared" si="235"/>
        <v>200.7194771841389</v>
      </c>
      <c r="I157" s="78">
        <f t="shared" si="223"/>
        <v>3133.0256822835927</v>
      </c>
      <c r="J157" s="57">
        <f t="shared" si="224"/>
        <v>3120.0262720583278</v>
      </c>
      <c r="K157" s="57">
        <f t="shared" si="224"/>
        <v>237.34354433970125</v>
      </c>
      <c r="L157" s="57">
        <f t="shared" si="236"/>
        <v>533.78553982243716</v>
      </c>
      <c r="M157" s="78">
        <f t="shared" si="225"/>
        <v>3891.1553562204667</v>
      </c>
      <c r="N157" s="57">
        <f t="shared" si="226"/>
        <v>2265.4296661827279</v>
      </c>
      <c r="O157" s="57">
        <f t="shared" si="226"/>
        <v>19.363275989797124</v>
      </c>
      <c r="P157" s="57">
        <f t="shared" si="237"/>
        <v>22.161011684140433</v>
      </c>
      <c r="Q157" s="78">
        <f t="shared" si="227"/>
        <v>2306.9539538566655</v>
      </c>
      <c r="R157" s="57">
        <f t="shared" si="228"/>
        <v>4634.1461544779477</v>
      </c>
      <c r="S157" s="57">
        <f t="shared" si="228"/>
        <v>236.04183168991469</v>
      </c>
      <c r="T157" s="57">
        <f t="shared" si="238"/>
        <v>504.21379173264961</v>
      </c>
      <c r="U157" s="78">
        <f t="shared" si="229"/>
        <v>5374.4017779005117</v>
      </c>
      <c r="V157" s="57">
        <f t="shared" si="230"/>
        <v>3579.5116002133532</v>
      </c>
      <c r="W157" s="57">
        <f t="shared" si="230"/>
        <v>221.7142729219303</v>
      </c>
      <c r="X157" s="57">
        <f t="shared" si="239"/>
        <v>481.1282581318884</v>
      </c>
      <c r="Y157" s="78">
        <f t="shared" si="231"/>
        <v>4282.3541312671723</v>
      </c>
      <c r="Z157" s="57">
        <f t="shared" si="232"/>
        <v>2670.2297749089757</v>
      </c>
      <c r="AA157" s="57">
        <f t="shared" si="232"/>
        <v>200.88893748144858</v>
      </c>
      <c r="AB157" s="57">
        <f t="shared" si="240"/>
        <v>174.67279353617977</v>
      </c>
      <c r="AC157" s="57">
        <f t="shared" si="233"/>
        <v>3045.7915059266033</v>
      </c>
    </row>
    <row r="158" spans="1:29" x14ac:dyDescent="0.2">
      <c r="A158" s="52">
        <v>2000</v>
      </c>
      <c r="B158" s="57">
        <f t="shared" si="220"/>
        <v>2982.069882848979</v>
      </c>
      <c r="C158" s="57">
        <f t="shared" si="220"/>
        <v>312.9673099031375</v>
      </c>
      <c r="D158" s="57">
        <f t="shared" si="234"/>
        <v>314.2880047343744</v>
      </c>
      <c r="E158" s="78">
        <f t="shared" si="221"/>
        <v>3609.3251974864911</v>
      </c>
      <c r="F158" s="57">
        <f t="shared" si="222"/>
        <v>3140.6056259447964</v>
      </c>
      <c r="G158" s="57">
        <f t="shared" si="222"/>
        <v>179.83358320071315</v>
      </c>
      <c r="H158" s="57">
        <f t="shared" si="235"/>
        <v>294.82114362316071</v>
      </c>
      <c r="I158" s="78">
        <f t="shared" si="223"/>
        <v>3615.2603527686697</v>
      </c>
      <c r="J158" s="57">
        <f t="shared" si="224"/>
        <v>3580.068444515462</v>
      </c>
      <c r="K158" s="57">
        <f t="shared" si="224"/>
        <v>285.86917645383011</v>
      </c>
      <c r="L158" s="57">
        <f t="shared" si="236"/>
        <v>715.82756967558612</v>
      </c>
      <c r="M158" s="78">
        <f t="shared" si="225"/>
        <v>4581.7651906448782</v>
      </c>
      <c r="N158" s="57">
        <f t="shared" si="226"/>
        <v>1622.2182537312756</v>
      </c>
      <c r="O158" s="57">
        <f t="shared" si="226"/>
        <v>25.443197564910307</v>
      </c>
      <c r="P158" s="57">
        <f t="shared" si="237"/>
        <v>60.892146981189832</v>
      </c>
      <c r="Q158" s="78">
        <f t="shared" si="227"/>
        <v>1708.5535982773758</v>
      </c>
      <c r="R158" s="57">
        <f t="shared" si="228"/>
        <v>5456.5878309996442</v>
      </c>
      <c r="S158" s="57">
        <f t="shared" si="228"/>
        <v>274.23605696636952</v>
      </c>
      <c r="T158" s="57">
        <f t="shared" si="238"/>
        <v>723.97125843804804</v>
      </c>
      <c r="U158" s="78">
        <f t="shared" si="229"/>
        <v>6454.7951464040634</v>
      </c>
      <c r="V158" s="57">
        <f t="shared" si="230"/>
        <v>4120.6422138274547</v>
      </c>
      <c r="W158" s="57">
        <f t="shared" si="230"/>
        <v>265.43536412417819</v>
      </c>
      <c r="X158" s="57">
        <f t="shared" si="239"/>
        <v>664.22645082186023</v>
      </c>
      <c r="Y158" s="78">
        <f t="shared" si="231"/>
        <v>5050.304028773493</v>
      </c>
      <c r="Z158" s="57">
        <f t="shared" si="232"/>
        <v>2662.0042125549508</v>
      </c>
      <c r="AA158" s="57">
        <f t="shared" si="232"/>
        <v>326.32908207359577</v>
      </c>
      <c r="AB158" s="57">
        <f t="shared" si="240"/>
        <v>215.91631568025213</v>
      </c>
      <c r="AC158" s="57">
        <f t="shared" si="233"/>
        <v>3204.2496103087988</v>
      </c>
    </row>
    <row r="159" spans="1:29" x14ac:dyDescent="0.2">
      <c r="A159" s="52">
        <v>2001</v>
      </c>
      <c r="B159" s="57">
        <f t="shared" si="220"/>
        <v>2665.6607565115637</v>
      </c>
      <c r="C159" s="57">
        <f t="shared" si="220"/>
        <v>307.7501647682862</v>
      </c>
      <c r="D159" s="57">
        <f t="shared" si="234"/>
        <v>290.26715584178305</v>
      </c>
      <c r="E159" s="78">
        <f t="shared" si="221"/>
        <v>3263.6780771216327</v>
      </c>
      <c r="F159" s="57">
        <f t="shared" si="222"/>
        <v>2516.9914333409015</v>
      </c>
      <c r="G159" s="57">
        <f t="shared" si="222"/>
        <v>164.97464725438107</v>
      </c>
      <c r="H159" s="57">
        <f t="shared" si="235"/>
        <v>337.52601518126113</v>
      </c>
      <c r="I159" s="78">
        <f t="shared" si="223"/>
        <v>3019.4920957765435</v>
      </c>
      <c r="J159" s="57">
        <f t="shared" si="224"/>
        <v>3059.2023744181406</v>
      </c>
      <c r="K159" s="57">
        <f t="shared" si="224"/>
        <v>287.30743925143889</v>
      </c>
      <c r="L159" s="57">
        <f t="shared" si="236"/>
        <v>594.1193077442889</v>
      </c>
      <c r="M159" s="78">
        <f t="shared" si="225"/>
        <v>3940.6291214138682</v>
      </c>
      <c r="N159" s="57">
        <f t="shared" si="226"/>
        <v>888.03380652683779</v>
      </c>
      <c r="O159" s="57">
        <f t="shared" si="226"/>
        <v>26.051214695107888</v>
      </c>
      <c r="P159" s="57">
        <f t="shared" si="237"/>
        <v>61.619806492161857</v>
      </c>
      <c r="Q159" s="78">
        <f t="shared" si="227"/>
        <v>975.70482771410752</v>
      </c>
      <c r="R159" s="57">
        <f t="shared" si="228"/>
        <v>4743.0314291519198</v>
      </c>
      <c r="S159" s="57">
        <f t="shared" si="228"/>
        <v>250.29731336644758</v>
      </c>
      <c r="T159" s="57">
        <f t="shared" si="238"/>
        <v>676.51777895237342</v>
      </c>
      <c r="U159" s="78">
        <f t="shared" si="229"/>
        <v>5669.8465214707403</v>
      </c>
      <c r="V159" s="57">
        <f t="shared" si="230"/>
        <v>3521.2117881625172</v>
      </c>
      <c r="W159" s="57">
        <f t="shared" si="230"/>
        <v>256.90088382537544</v>
      </c>
      <c r="X159" s="57">
        <f t="shared" si="239"/>
        <v>585.02916509303577</v>
      </c>
      <c r="Y159" s="78">
        <f t="shared" si="231"/>
        <v>4363.1418370809288</v>
      </c>
      <c r="Z159" s="57">
        <f t="shared" si="232"/>
        <v>2423.3089037530581</v>
      </c>
      <c r="AA159" s="57">
        <f t="shared" si="232"/>
        <v>322.15423535209658</v>
      </c>
      <c r="AB159" s="57">
        <f t="shared" si="240"/>
        <v>206.76995179188481</v>
      </c>
      <c r="AC159" s="57">
        <f t="shared" si="233"/>
        <v>2952.2330908970398</v>
      </c>
    </row>
    <row r="160" spans="1:29" x14ac:dyDescent="0.2">
      <c r="A160" s="52">
        <v>2002</v>
      </c>
      <c r="B160" s="57">
        <f t="shared" si="220"/>
        <v>2453.4383876512456</v>
      </c>
      <c r="C160" s="57">
        <f t="shared" si="220"/>
        <v>290.89908060326394</v>
      </c>
      <c r="D160" s="57">
        <f t="shared" si="234"/>
        <v>277.36557740604326</v>
      </c>
      <c r="E160" s="78">
        <f t="shared" si="221"/>
        <v>3021.703045660553</v>
      </c>
      <c r="F160" s="57">
        <f t="shared" si="222"/>
        <v>2313.5799483646906</v>
      </c>
      <c r="G160" s="57">
        <f t="shared" si="222"/>
        <v>122.17927875716846</v>
      </c>
      <c r="H160" s="57">
        <f t="shared" si="235"/>
        <v>321.11250472825856</v>
      </c>
      <c r="I160" s="78">
        <f t="shared" si="223"/>
        <v>2756.8717318501181</v>
      </c>
      <c r="J160" s="57">
        <f t="shared" si="224"/>
        <v>2512.0503710039848</v>
      </c>
      <c r="K160" s="57">
        <f t="shared" si="224"/>
        <v>274.84933966953798</v>
      </c>
      <c r="L160" s="57">
        <f t="shared" si="236"/>
        <v>527.04014002662257</v>
      </c>
      <c r="M160" s="78">
        <f t="shared" si="225"/>
        <v>3313.9398507001451</v>
      </c>
      <c r="N160" s="57">
        <f t="shared" si="226"/>
        <v>689.45128094567667</v>
      </c>
      <c r="O160" s="57">
        <f t="shared" si="226"/>
        <v>71.93745607986142</v>
      </c>
      <c r="P160" s="57">
        <f t="shared" si="237"/>
        <v>46.607365910896135</v>
      </c>
      <c r="Q160" s="78">
        <f t="shared" si="227"/>
        <v>807.99610293643411</v>
      </c>
      <c r="R160" s="57">
        <f t="shared" si="228"/>
        <v>4550.9164465421336</v>
      </c>
      <c r="S160" s="57">
        <f t="shared" si="228"/>
        <v>280.18421740963731</v>
      </c>
      <c r="T160" s="57">
        <f t="shared" si="238"/>
        <v>680.61411331000272</v>
      </c>
      <c r="U160" s="78">
        <f t="shared" si="229"/>
        <v>5511.7147772617727</v>
      </c>
      <c r="V160" s="57">
        <f t="shared" si="230"/>
        <v>3135.289054242266</v>
      </c>
      <c r="W160" s="57">
        <f t="shared" si="230"/>
        <v>257.85306696507462</v>
      </c>
      <c r="X160" s="57">
        <f t="shared" si="239"/>
        <v>547.85823151089721</v>
      </c>
      <c r="Y160" s="78">
        <f t="shared" si="231"/>
        <v>3941.0003527182371</v>
      </c>
      <c r="Z160" s="57">
        <f t="shared" si="232"/>
        <v>2259.0272725660325</v>
      </c>
      <c r="AA160" s="57">
        <f t="shared" si="232"/>
        <v>300.3212498190565</v>
      </c>
      <c r="AB160" s="57">
        <f t="shared" si="240"/>
        <v>200.24197676516346</v>
      </c>
      <c r="AC160" s="57">
        <f t="shared" si="233"/>
        <v>2759.590499150253</v>
      </c>
    </row>
    <row r="161" spans="1:29" x14ac:dyDescent="0.2">
      <c r="A161" s="52">
        <v>2003</v>
      </c>
      <c r="B161" s="57">
        <f t="shared" si="220"/>
        <v>2446.9035441197466</v>
      </c>
      <c r="C161" s="57">
        <f t="shared" si="220"/>
        <v>313.07987925998992</v>
      </c>
      <c r="D161" s="57">
        <f t="shared" si="234"/>
        <v>306.28163913645648</v>
      </c>
      <c r="E161" s="78">
        <f t="shared" si="221"/>
        <v>3066.2650625161923</v>
      </c>
      <c r="F161" s="57">
        <f t="shared" si="222"/>
        <v>2474.4554914922419</v>
      </c>
      <c r="G161" s="57">
        <f t="shared" si="222"/>
        <v>129.18888704601898</v>
      </c>
      <c r="H161" s="57">
        <f t="shared" si="235"/>
        <v>367.0757071865051</v>
      </c>
      <c r="I161" s="78">
        <f t="shared" si="223"/>
        <v>2970.7200857247658</v>
      </c>
      <c r="J161" s="57">
        <f t="shared" si="224"/>
        <v>2410.1619173413433</v>
      </c>
      <c r="K161" s="57">
        <f t="shared" si="224"/>
        <v>310.76569350084674</v>
      </c>
      <c r="L161" s="57">
        <f t="shared" si="236"/>
        <v>554.99176337055007</v>
      </c>
      <c r="M161" s="78">
        <f t="shared" si="225"/>
        <v>3275.9193742127404</v>
      </c>
      <c r="N161" s="57">
        <f t="shared" si="226"/>
        <v>1399.3257861127297</v>
      </c>
      <c r="O161" s="57">
        <f t="shared" si="226"/>
        <v>51.434253081023456</v>
      </c>
      <c r="P161" s="57">
        <f t="shared" si="237"/>
        <v>71.131085367776706</v>
      </c>
      <c r="Q161" s="78">
        <f t="shared" si="227"/>
        <v>1521.8911245615298</v>
      </c>
      <c r="R161" s="57">
        <f t="shared" si="228"/>
        <v>4380.4500248783561</v>
      </c>
      <c r="S161" s="57">
        <f t="shared" si="228"/>
        <v>274.57388275784666</v>
      </c>
      <c r="T161" s="57">
        <f t="shared" si="238"/>
        <v>857.54006694851228</v>
      </c>
      <c r="U161" s="78">
        <f t="shared" si="229"/>
        <v>5512.5639745847157</v>
      </c>
      <c r="V161" s="57">
        <f t="shared" si="230"/>
        <v>3057.4841677808304</v>
      </c>
      <c r="W161" s="57">
        <f t="shared" si="230"/>
        <v>275.4365469850988</v>
      </c>
      <c r="X161" s="57">
        <f t="shared" si="239"/>
        <v>627.99783487698596</v>
      </c>
      <c r="Y161" s="78">
        <f t="shared" si="231"/>
        <v>3960.9185496429145</v>
      </c>
      <c r="Z161" s="57">
        <f t="shared" si="232"/>
        <v>2271.7429494058424</v>
      </c>
      <c r="AA161" s="57">
        <f t="shared" si="232"/>
        <v>323.87882736408659</v>
      </c>
      <c r="AB161" s="57">
        <f t="shared" si="240"/>
        <v>213.98915884594993</v>
      </c>
      <c r="AC161" s="57">
        <f t="shared" si="233"/>
        <v>2809.610935615879</v>
      </c>
    </row>
    <row r="162" spans="1:29" x14ac:dyDescent="0.2">
      <c r="A162" s="52">
        <v>2004</v>
      </c>
      <c r="B162" s="57">
        <f t="shared" si="220"/>
        <v>2634.8312219363943</v>
      </c>
      <c r="C162" s="57">
        <f t="shared" si="220"/>
        <v>344.37808605196784</v>
      </c>
      <c r="D162" s="57">
        <f t="shared" si="234"/>
        <v>365.83345972822576</v>
      </c>
      <c r="E162" s="78">
        <f t="shared" si="221"/>
        <v>3345.0427677165881</v>
      </c>
      <c r="F162" s="57">
        <f t="shared" si="222"/>
        <v>2235.7218039717186</v>
      </c>
      <c r="G162" s="57">
        <f t="shared" si="222"/>
        <v>137.28635980442192</v>
      </c>
      <c r="H162" s="57">
        <f t="shared" si="235"/>
        <v>466.84555639457142</v>
      </c>
      <c r="I162" s="78">
        <f t="shared" si="223"/>
        <v>2839.8537201707118</v>
      </c>
      <c r="J162" s="57">
        <f t="shared" si="224"/>
        <v>2725.7818628506561</v>
      </c>
      <c r="K162" s="57">
        <f t="shared" si="224"/>
        <v>332.84991926145511</v>
      </c>
      <c r="L162" s="57">
        <f t="shared" si="236"/>
        <v>638.02061258771982</v>
      </c>
      <c r="M162" s="78">
        <f t="shared" si="225"/>
        <v>3696.6523946998304</v>
      </c>
      <c r="N162" s="57">
        <f t="shared" si="226"/>
        <v>1096.2380381043531</v>
      </c>
      <c r="O162" s="57">
        <f t="shared" si="226"/>
        <v>59.799370403125387</v>
      </c>
      <c r="P162" s="57">
        <f t="shared" si="237"/>
        <v>129.08372497733473</v>
      </c>
      <c r="Q162" s="78">
        <f t="shared" si="227"/>
        <v>1285.1211334848131</v>
      </c>
      <c r="R162" s="57">
        <f t="shared" si="228"/>
        <v>4971.1727216170848</v>
      </c>
      <c r="S162" s="57">
        <f t="shared" si="228"/>
        <v>288.82551374017669</v>
      </c>
      <c r="T162" s="57">
        <f t="shared" si="238"/>
        <v>1001.0207637306761</v>
      </c>
      <c r="U162" s="78">
        <f t="shared" si="229"/>
        <v>6261.018999087938</v>
      </c>
      <c r="V162" s="57">
        <f t="shared" si="230"/>
        <v>3403.5553329375057</v>
      </c>
      <c r="W162" s="57">
        <f t="shared" si="230"/>
        <v>293.00053129672091</v>
      </c>
      <c r="X162" s="57">
        <f t="shared" si="239"/>
        <v>732.5277916049123</v>
      </c>
      <c r="Y162" s="78">
        <f t="shared" si="231"/>
        <v>4429.0836558391393</v>
      </c>
      <c r="Z162" s="57">
        <f t="shared" si="232"/>
        <v>2413.2085795821881</v>
      </c>
      <c r="AA162" s="57">
        <f t="shared" si="232"/>
        <v>359.19020041082047</v>
      </c>
      <c r="AB162" s="57">
        <f t="shared" si="240"/>
        <v>260.11573134712125</v>
      </c>
      <c r="AC162" s="57">
        <f t="shared" si="233"/>
        <v>3032.5145113401295</v>
      </c>
    </row>
    <row r="163" spans="1:29" x14ac:dyDescent="0.2">
      <c r="A163" s="52">
        <v>2005</v>
      </c>
      <c r="B163" s="57">
        <f t="shared" si="220"/>
        <v>2789.3556840935212</v>
      </c>
      <c r="C163" s="57">
        <f t="shared" si="220"/>
        <v>362.68419259398132</v>
      </c>
      <c r="D163" s="57">
        <f t="shared" si="234"/>
        <v>393.61406772691021</v>
      </c>
      <c r="E163" s="78">
        <f t="shared" si="221"/>
        <v>3545.6539444144128</v>
      </c>
      <c r="F163" s="57">
        <f t="shared" si="222"/>
        <v>2142.0492435374508</v>
      </c>
      <c r="G163" s="57">
        <f t="shared" si="222"/>
        <v>213.3218710271675</v>
      </c>
      <c r="H163" s="57">
        <f t="shared" si="235"/>
        <v>611.19196536155903</v>
      </c>
      <c r="I163" s="78">
        <f t="shared" si="223"/>
        <v>2966.5630799261776</v>
      </c>
      <c r="J163" s="57">
        <f t="shared" si="224"/>
        <v>2752.4609323123714</v>
      </c>
      <c r="K163" s="57">
        <f t="shared" si="224"/>
        <v>366.00602835640672</v>
      </c>
      <c r="L163" s="57">
        <f t="shared" si="236"/>
        <v>659.52687386235448</v>
      </c>
      <c r="M163" s="78">
        <f t="shared" si="225"/>
        <v>3777.9938345311325</v>
      </c>
      <c r="N163" s="57">
        <f t="shared" si="226"/>
        <v>1390.3631334330951</v>
      </c>
      <c r="O163" s="57">
        <f t="shared" si="226"/>
        <v>54.448793459727874</v>
      </c>
      <c r="P163" s="57">
        <f t="shared" si="237"/>
        <v>78.43504608515866</v>
      </c>
      <c r="Q163" s="78">
        <f t="shared" si="227"/>
        <v>1523.2469729779818</v>
      </c>
      <c r="R163" s="57">
        <f t="shared" si="228"/>
        <v>5299.2881058870635</v>
      </c>
      <c r="S163" s="57">
        <f t="shared" si="228"/>
        <v>301.68877016395851</v>
      </c>
      <c r="T163" s="57">
        <f t="shared" si="238"/>
        <v>948.97134320783027</v>
      </c>
      <c r="U163" s="78">
        <f t="shared" si="229"/>
        <v>6549.9482192588512</v>
      </c>
      <c r="V163" s="57">
        <f t="shared" si="230"/>
        <v>3533.0841916467657</v>
      </c>
      <c r="W163" s="57">
        <f t="shared" si="230"/>
        <v>321.43401806021473</v>
      </c>
      <c r="X163" s="57">
        <f t="shared" si="239"/>
        <v>737.68511014127637</v>
      </c>
      <c r="Y163" s="78">
        <f t="shared" si="231"/>
        <v>4592.2033198482577</v>
      </c>
      <c r="Z163" s="57">
        <f t="shared" si="232"/>
        <v>2573.9111806709275</v>
      </c>
      <c r="AA163" s="57">
        <f t="shared" si="232"/>
        <v>374.63361133787203</v>
      </c>
      <c r="AB163" s="57">
        <f t="shared" si="240"/>
        <v>293.94299942413926</v>
      </c>
      <c r="AC163" s="57">
        <f t="shared" si="233"/>
        <v>3242.4877914329386</v>
      </c>
    </row>
    <row r="164" spans="1:29" x14ac:dyDescent="0.2">
      <c r="A164" s="52">
        <v>2006</v>
      </c>
      <c r="B164" s="57">
        <f t="shared" si="220"/>
        <v>3095.8035504874774</v>
      </c>
      <c r="C164" s="57">
        <f t="shared" si="220"/>
        <v>406.72424233868685</v>
      </c>
      <c r="D164" s="57">
        <f t="shared" si="234"/>
        <v>405.60038976739457</v>
      </c>
      <c r="E164" s="78">
        <f t="shared" si="221"/>
        <v>3908.1281825935589</v>
      </c>
      <c r="F164" s="57">
        <f t="shared" si="222"/>
        <v>2416.4356409326365</v>
      </c>
      <c r="G164" s="57">
        <f t="shared" si="222"/>
        <v>302.40871651455586</v>
      </c>
      <c r="H164" s="57">
        <f t="shared" si="235"/>
        <v>690.90295273733693</v>
      </c>
      <c r="I164" s="78">
        <f t="shared" si="223"/>
        <v>3409.7473101845299</v>
      </c>
      <c r="J164" s="57">
        <f t="shared" si="224"/>
        <v>2913.1990673120836</v>
      </c>
      <c r="K164" s="57">
        <f t="shared" si="224"/>
        <v>377.8958856549483</v>
      </c>
      <c r="L164" s="57">
        <f t="shared" si="236"/>
        <v>695.61941402465141</v>
      </c>
      <c r="M164" s="78">
        <f t="shared" si="225"/>
        <v>3986.7143669916827</v>
      </c>
      <c r="N164" s="57">
        <f t="shared" si="226"/>
        <v>1492.6365910007501</v>
      </c>
      <c r="O164" s="57">
        <f t="shared" si="226"/>
        <v>67.089296743633298</v>
      </c>
      <c r="P164" s="57">
        <f t="shared" si="237"/>
        <v>96.938591024959479</v>
      </c>
      <c r="Q164" s="78">
        <f t="shared" si="227"/>
        <v>1656.6644787693428</v>
      </c>
      <c r="R164" s="57">
        <f t="shared" si="228"/>
        <v>5923.7561616146158</v>
      </c>
      <c r="S164" s="57">
        <f t="shared" si="228"/>
        <v>330.92386580767129</v>
      </c>
      <c r="T164" s="57">
        <f t="shared" si="238"/>
        <v>1006.6360874599787</v>
      </c>
      <c r="U164" s="78">
        <f t="shared" si="229"/>
        <v>7261.3161148822655</v>
      </c>
      <c r="V164" s="57">
        <f t="shared" si="230"/>
        <v>3871.206798589124</v>
      </c>
      <c r="W164" s="57">
        <f t="shared" si="230"/>
        <v>345.80224698976554</v>
      </c>
      <c r="X164" s="57">
        <f t="shared" si="239"/>
        <v>785.59868525854267</v>
      </c>
      <c r="Y164" s="78">
        <f t="shared" si="231"/>
        <v>5002.6077308374324</v>
      </c>
      <c r="Z164" s="57">
        <f t="shared" si="232"/>
        <v>2869.6618254204905</v>
      </c>
      <c r="AA164" s="57">
        <f t="shared" si="232"/>
        <v>424.4917783355466</v>
      </c>
      <c r="AB164" s="57">
        <f t="shared" si="240"/>
        <v>294.7761569888163</v>
      </c>
      <c r="AC164" s="57">
        <f t="shared" si="233"/>
        <v>3588.9297607448543</v>
      </c>
    </row>
    <row r="165" spans="1:29" x14ac:dyDescent="0.2">
      <c r="A165" s="52">
        <v>2007</v>
      </c>
      <c r="B165" s="57">
        <f t="shared" si="220"/>
        <v>3312.9002581819132</v>
      </c>
      <c r="C165" s="57">
        <f t="shared" si="220"/>
        <v>493.19116286339528</v>
      </c>
      <c r="D165" s="57">
        <f t="shared" si="234"/>
        <v>422.97672231577815</v>
      </c>
      <c r="E165" s="78">
        <f t="shared" si="221"/>
        <v>4229.0681433610871</v>
      </c>
      <c r="F165" s="57">
        <f t="shared" si="222"/>
        <v>2478.6966949318567</v>
      </c>
      <c r="G165" s="57">
        <f t="shared" si="222"/>
        <v>334.93405957705039</v>
      </c>
      <c r="H165" s="57">
        <f t="shared" si="235"/>
        <v>592.82831399587224</v>
      </c>
      <c r="I165" s="78">
        <f t="shared" si="223"/>
        <v>3406.4590685047788</v>
      </c>
      <c r="J165" s="57">
        <f t="shared" si="224"/>
        <v>2931.3107758308474</v>
      </c>
      <c r="K165" s="57">
        <f t="shared" si="224"/>
        <v>423.8014198468685</v>
      </c>
      <c r="L165" s="57">
        <f t="shared" si="236"/>
        <v>697.47339951888614</v>
      </c>
      <c r="M165" s="78">
        <f t="shared" si="225"/>
        <v>4052.5855951966018</v>
      </c>
      <c r="N165" s="57">
        <f t="shared" si="226"/>
        <v>1220.5629924682692</v>
      </c>
      <c r="O165" s="57">
        <f t="shared" si="226"/>
        <v>81.990841656269836</v>
      </c>
      <c r="P165" s="57">
        <f t="shared" si="237"/>
        <v>118.91423410684504</v>
      </c>
      <c r="Q165" s="78">
        <f t="shared" si="227"/>
        <v>1421.4680682313842</v>
      </c>
      <c r="R165" s="57">
        <f t="shared" si="228"/>
        <v>6359.0091127527221</v>
      </c>
      <c r="S165" s="57">
        <f t="shared" si="228"/>
        <v>446.83796290499959</v>
      </c>
      <c r="T165" s="57">
        <f t="shared" si="238"/>
        <v>921.33793618275331</v>
      </c>
      <c r="U165" s="78">
        <f t="shared" si="229"/>
        <v>7727.1850118404755</v>
      </c>
      <c r="V165" s="57">
        <f t="shared" si="230"/>
        <v>4037.5931850279817</v>
      </c>
      <c r="W165" s="57">
        <f t="shared" si="230"/>
        <v>413.84647324248203</v>
      </c>
      <c r="X165" s="57">
        <f t="shared" si="239"/>
        <v>749.32484668661516</v>
      </c>
      <c r="Y165" s="78">
        <f t="shared" si="231"/>
        <v>5200.7645049570783</v>
      </c>
      <c r="Z165" s="57">
        <f t="shared" si="232"/>
        <v>3100.6472374464856</v>
      </c>
      <c r="AA165" s="57">
        <f t="shared" si="232"/>
        <v>516.43017821386661</v>
      </c>
      <c r="AB165" s="57">
        <f t="shared" si="240"/>
        <v>327.39365168955629</v>
      </c>
      <c r="AC165" s="57">
        <f t="shared" si="233"/>
        <v>3944.471067349908</v>
      </c>
    </row>
    <row r="166" spans="1:29" x14ac:dyDescent="0.2">
      <c r="A166" s="52">
        <v>2008</v>
      </c>
      <c r="B166" s="57">
        <f t="shared" si="220"/>
        <v>3531.2034643594252</v>
      </c>
      <c r="C166" s="57">
        <f t="shared" si="220"/>
        <v>602.06170043903774</v>
      </c>
      <c r="D166" s="57">
        <f t="shared" si="234"/>
        <v>460.28994149385869</v>
      </c>
      <c r="E166" s="78">
        <f t="shared" si="221"/>
        <v>4593.5551062923214</v>
      </c>
      <c r="F166" s="57">
        <f t="shared" si="222"/>
        <v>2374.5100472864005</v>
      </c>
      <c r="G166" s="57">
        <f t="shared" si="222"/>
        <v>418.86015865924725</v>
      </c>
      <c r="H166" s="57">
        <f t="shared" si="235"/>
        <v>667.75452348583769</v>
      </c>
      <c r="I166" s="78">
        <f t="shared" si="223"/>
        <v>3461.1247294314853</v>
      </c>
      <c r="J166" s="57">
        <f t="shared" si="224"/>
        <v>3005.7764598289091</v>
      </c>
      <c r="K166" s="57">
        <f t="shared" si="224"/>
        <v>480.92834168866534</v>
      </c>
      <c r="L166" s="57">
        <f t="shared" si="236"/>
        <v>762.65120223258305</v>
      </c>
      <c r="M166" s="78">
        <f t="shared" si="225"/>
        <v>4249.3560037501575</v>
      </c>
      <c r="N166" s="57">
        <f t="shared" si="226"/>
        <v>1238.3945814633641</v>
      </c>
      <c r="O166" s="57">
        <f t="shared" si="226"/>
        <v>116.93752647844468</v>
      </c>
      <c r="P166" s="57">
        <f t="shared" si="237"/>
        <v>129.49134955858835</v>
      </c>
      <c r="Q166" s="78">
        <f t="shared" si="227"/>
        <v>1484.8234575003974</v>
      </c>
      <c r="R166" s="57">
        <f t="shared" si="228"/>
        <v>6917.3448756480893</v>
      </c>
      <c r="S166" s="57">
        <f t="shared" si="228"/>
        <v>546.55209874852869</v>
      </c>
      <c r="T166" s="57">
        <f t="shared" si="238"/>
        <v>1026.0615927489962</v>
      </c>
      <c r="U166" s="78">
        <f t="shared" si="229"/>
        <v>8489.9585671456152</v>
      </c>
      <c r="V166" s="57">
        <f t="shared" si="230"/>
        <v>4271.1335758474015</v>
      </c>
      <c r="W166" s="57">
        <f t="shared" si="230"/>
        <v>487.77150933545556</v>
      </c>
      <c r="X166" s="57">
        <f t="shared" si="239"/>
        <v>828.17012162563105</v>
      </c>
      <c r="Y166" s="78">
        <f t="shared" si="231"/>
        <v>5587.0752068084876</v>
      </c>
      <c r="Z166" s="57">
        <f t="shared" si="232"/>
        <v>3313.201361160603</v>
      </c>
      <c r="AA166" s="57">
        <f t="shared" si="232"/>
        <v>635.73447797402946</v>
      </c>
      <c r="AB166" s="57">
        <f t="shared" si="240"/>
        <v>351.90314691861039</v>
      </c>
      <c r="AC166" s="57">
        <f t="shared" si="233"/>
        <v>4300.8389860532425</v>
      </c>
    </row>
    <row r="167" spans="1:29" x14ac:dyDescent="0.2">
      <c r="A167" s="52">
        <v>2009</v>
      </c>
      <c r="B167" s="57">
        <f t="shared" si="220"/>
        <v>2788.4196953622773</v>
      </c>
      <c r="C167" s="57">
        <f t="shared" si="220"/>
        <v>401.38924759865836</v>
      </c>
      <c r="D167" s="57">
        <f t="shared" si="234"/>
        <v>417.59847700860144</v>
      </c>
      <c r="E167" s="78">
        <f t="shared" si="221"/>
        <v>3607.4074199695369</v>
      </c>
      <c r="F167" s="57">
        <f t="shared" si="222"/>
        <v>1642.1485525970204</v>
      </c>
      <c r="G167" s="57">
        <f t="shared" si="222"/>
        <v>232.23049605921597</v>
      </c>
      <c r="H167" s="57">
        <f t="shared" si="235"/>
        <v>482.13874044363422</v>
      </c>
      <c r="I167" s="78">
        <f t="shared" si="223"/>
        <v>2356.5177890998702</v>
      </c>
      <c r="J167" s="57">
        <f t="shared" si="224"/>
        <v>2371.2025809531387</v>
      </c>
      <c r="K167" s="57">
        <f t="shared" si="224"/>
        <v>411.73344290039705</v>
      </c>
      <c r="L167" s="57">
        <f t="shared" si="236"/>
        <v>681.76399951419364</v>
      </c>
      <c r="M167" s="78">
        <f t="shared" si="225"/>
        <v>3464.70002336773</v>
      </c>
      <c r="N167" s="57">
        <f t="shared" si="226"/>
        <v>454.81774369820926</v>
      </c>
      <c r="O167" s="57">
        <f t="shared" si="226"/>
        <v>84.516241637626038</v>
      </c>
      <c r="P167" s="57">
        <f t="shared" si="237"/>
        <v>124.96890713972198</v>
      </c>
      <c r="Q167" s="78">
        <f t="shared" si="227"/>
        <v>664.3028924755572</v>
      </c>
      <c r="R167" s="57">
        <f t="shared" si="228"/>
        <v>5544.8693578653547</v>
      </c>
      <c r="S167" s="57">
        <f t="shared" si="228"/>
        <v>397.93066629421998</v>
      </c>
      <c r="T167" s="57">
        <f t="shared" si="238"/>
        <v>1064.4060839067033</v>
      </c>
      <c r="U167" s="78">
        <f t="shared" si="229"/>
        <v>7007.2061080662788</v>
      </c>
      <c r="V167" s="57">
        <f t="shared" si="230"/>
        <v>3371.7982281496988</v>
      </c>
      <c r="W167" s="57">
        <f t="shared" si="230"/>
        <v>381.11846628169855</v>
      </c>
      <c r="X167" s="57">
        <f t="shared" si="239"/>
        <v>782.84133959814005</v>
      </c>
      <c r="Y167" s="78">
        <f t="shared" si="231"/>
        <v>4535.7580340295372</v>
      </c>
      <c r="Z167" s="57">
        <f t="shared" si="232"/>
        <v>2615.4909290903374</v>
      </c>
      <c r="AA167" s="57">
        <f t="shared" si="232"/>
        <v>407.39804121634791</v>
      </c>
      <c r="AB167" s="57">
        <f t="shared" si="240"/>
        <v>309.3308701848585</v>
      </c>
      <c r="AC167" s="57">
        <f t="shared" si="233"/>
        <v>3332.2198404915434</v>
      </c>
    </row>
    <row r="168" spans="1:29" x14ac:dyDescent="0.2">
      <c r="A168" s="52">
        <v>2010</v>
      </c>
      <c r="B168" s="57">
        <f t="shared" si="220"/>
        <v>3241.2174669756905</v>
      </c>
      <c r="C168" s="57">
        <f t="shared" si="220"/>
        <v>484.45825218591415</v>
      </c>
      <c r="D168" s="57">
        <f t="shared" si="234"/>
        <v>528.99033519292379</v>
      </c>
      <c r="E168" s="78">
        <f t="shared" si="221"/>
        <v>4254.6660543545295</v>
      </c>
      <c r="F168" s="57">
        <f t="shared" si="222"/>
        <v>1767.0893361938481</v>
      </c>
      <c r="G168" s="57">
        <f t="shared" si="222"/>
        <v>266.01486203717906</v>
      </c>
      <c r="H168" s="57">
        <f t="shared" si="235"/>
        <v>538.98081665168252</v>
      </c>
      <c r="I168" s="78">
        <f t="shared" si="223"/>
        <v>2572.0850148827094</v>
      </c>
      <c r="J168" s="57">
        <f t="shared" si="224"/>
        <v>2682.7593154597184</v>
      </c>
      <c r="K168" s="57">
        <f t="shared" si="224"/>
        <v>491.91551338552603</v>
      </c>
      <c r="L168" s="57">
        <f t="shared" si="236"/>
        <v>866.8056739662984</v>
      </c>
      <c r="M168" s="78">
        <f t="shared" si="225"/>
        <v>4041.4805028115429</v>
      </c>
      <c r="N168" s="57">
        <f t="shared" si="226"/>
        <v>555.49494172579193</v>
      </c>
      <c r="O168" s="57">
        <f t="shared" si="226"/>
        <v>61.25132436767133</v>
      </c>
      <c r="P168" s="57">
        <f t="shared" si="237"/>
        <v>179.77595203667065</v>
      </c>
      <c r="Q168" s="78">
        <f t="shared" si="227"/>
        <v>796.52221813013398</v>
      </c>
      <c r="R168" s="57">
        <f t="shared" si="228"/>
        <v>6667.931981644314</v>
      </c>
      <c r="S168" s="57">
        <f t="shared" si="228"/>
        <v>568.06095026816968</v>
      </c>
      <c r="T168" s="57">
        <f t="shared" si="238"/>
        <v>1384.4949965484584</v>
      </c>
      <c r="U168" s="78">
        <f t="shared" si="229"/>
        <v>8620.4879284609415</v>
      </c>
      <c r="V168" s="57">
        <f t="shared" si="230"/>
        <v>3954.2871184677133</v>
      </c>
      <c r="W168" s="57">
        <f t="shared" si="230"/>
        <v>486.07816455154625</v>
      </c>
      <c r="X168" s="57">
        <f t="shared" si="239"/>
        <v>1001.2061182336272</v>
      </c>
      <c r="Y168" s="78">
        <f t="shared" si="231"/>
        <v>5441.571401252887</v>
      </c>
      <c r="Z168" s="57">
        <f t="shared" si="232"/>
        <v>3028.5821302883669</v>
      </c>
      <c r="AA168" s="57">
        <f t="shared" si="232"/>
        <v>483.97519893782061</v>
      </c>
      <c r="AB168" s="57">
        <f t="shared" si="240"/>
        <v>388.17693525950727</v>
      </c>
      <c r="AC168" s="57">
        <f t="shared" si="233"/>
        <v>3900.7342644856949</v>
      </c>
    </row>
    <row r="169" spans="1:29" x14ac:dyDescent="0.2">
      <c r="A169" s="52">
        <v>2011</v>
      </c>
      <c r="B169" s="57">
        <f t="shared" si="220"/>
        <v>3628.6951744691578</v>
      </c>
      <c r="C169" s="57">
        <f t="shared" si="220"/>
        <v>588.28448124268618</v>
      </c>
      <c r="D169" s="57">
        <f t="shared" si="234"/>
        <v>601.23969570746613</v>
      </c>
      <c r="E169" s="78">
        <f t="shared" si="221"/>
        <v>4818.2193514193114</v>
      </c>
      <c r="F169" s="57">
        <f t="shared" si="222"/>
        <v>1776.3369301345222</v>
      </c>
      <c r="G169" s="57">
        <f t="shared" si="222"/>
        <v>432.15704302862844</v>
      </c>
      <c r="H169" s="57">
        <f t="shared" si="235"/>
        <v>585.80542938289182</v>
      </c>
      <c r="I169" s="78">
        <f t="shared" si="223"/>
        <v>2794.2994025460425</v>
      </c>
      <c r="J169" s="57">
        <f t="shared" si="224"/>
        <v>2799.7377449540459</v>
      </c>
      <c r="K169" s="57">
        <f t="shared" si="224"/>
        <v>554.06440713359291</v>
      </c>
      <c r="L169" s="57">
        <f t="shared" si="236"/>
        <v>1015.6261699275846</v>
      </c>
      <c r="M169" s="78">
        <f t="shared" si="225"/>
        <v>4369.4283220152238</v>
      </c>
      <c r="N169" s="57">
        <f t="shared" si="226"/>
        <v>802.36079869179923</v>
      </c>
      <c r="O169" s="57">
        <f t="shared" si="226"/>
        <v>48.960809485282013</v>
      </c>
      <c r="P169" s="57">
        <f t="shared" si="237"/>
        <v>187.29373618329203</v>
      </c>
      <c r="Q169" s="78">
        <f t="shared" si="227"/>
        <v>1038.6153443603735</v>
      </c>
      <c r="R169" s="57">
        <f t="shared" si="228"/>
        <v>7863.5354469657295</v>
      </c>
      <c r="S169" s="57">
        <f t="shared" si="228"/>
        <v>730.52837530586737</v>
      </c>
      <c r="T169" s="57">
        <f t="shared" si="238"/>
        <v>1470.7162970481907</v>
      </c>
      <c r="U169" s="78">
        <f t="shared" si="229"/>
        <v>10064.780119319788</v>
      </c>
      <c r="V169" s="57">
        <f t="shared" si="230"/>
        <v>4456.7922994234023</v>
      </c>
      <c r="W169" s="57">
        <f t="shared" si="230"/>
        <v>591.45205624621656</v>
      </c>
      <c r="X169" s="57">
        <f t="shared" si="239"/>
        <v>1115.3709890739608</v>
      </c>
      <c r="Y169" s="78">
        <f t="shared" si="231"/>
        <v>6163.61534474358</v>
      </c>
      <c r="Z169" s="57">
        <f t="shared" si="232"/>
        <v>3380.4787303109265</v>
      </c>
      <c r="AA169" s="57">
        <f t="shared" si="232"/>
        <v>587.33502232019043</v>
      </c>
      <c r="AB169" s="57">
        <f t="shared" si="240"/>
        <v>447.13236019781164</v>
      </c>
      <c r="AC169" s="57">
        <f t="shared" si="233"/>
        <v>4414.9461128289286</v>
      </c>
    </row>
    <row r="170" spans="1:29" x14ac:dyDescent="0.2">
      <c r="A170" s="52">
        <v>2012</v>
      </c>
      <c r="B170" s="57">
        <f t="shared" si="220"/>
        <v>3761.3211262587788</v>
      </c>
      <c r="C170" s="57">
        <f t="shared" si="220"/>
        <v>525.86642670885908</v>
      </c>
      <c r="D170" s="57">
        <f t="shared" si="234"/>
        <v>624.98591206439403</v>
      </c>
      <c r="E170" s="78">
        <f t="shared" si="221"/>
        <v>4912.1734650320332</v>
      </c>
      <c r="F170" s="57">
        <f t="shared" si="222"/>
        <v>1785.9786422134764</v>
      </c>
      <c r="G170" s="57">
        <f t="shared" si="222"/>
        <v>463.71386917186936</v>
      </c>
      <c r="H170" s="57">
        <f t="shared" si="235"/>
        <v>594.7270605054307</v>
      </c>
      <c r="I170" s="78">
        <f t="shared" si="223"/>
        <v>2844.4195718907763</v>
      </c>
      <c r="J170" s="57">
        <f t="shared" si="224"/>
        <v>2789.8114890959196</v>
      </c>
      <c r="K170" s="57">
        <f t="shared" si="224"/>
        <v>539.15520423914734</v>
      </c>
      <c r="L170" s="57">
        <f t="shared" si="236"/>
        <v>990.65421097797707</v>
      </c>
      <c r="M170" s="78">
        <f t="shared" si="225"/>
        <v>4319.6209043130439</v>
      </c>
      <c r="N170" s="57">
        <f t="shared" si="226"/>
        <v>1193.3258018103704</v>
      </c>
      <c r="O170" s="57">
        <f t="shared" si="226"/>
        <v>59.585900282288129</v>
      </c>
      <c r="P170" s="57">
        <f t="shared" si="237"/>
        <v>198.97695564420661</v>
      </c>
      <c r="Q170" s="78">
        <f t="shared" si="227"/>
        <v>1451.8886577368655</v>
      </c>
      <c r="R170" s="57">
        <f t="shared" si="228"/>
        <v>8203.2173651807279</v>
      </c>
      <c r="S170" s="57">
        <f t="shared" si="228"/>
        <v>532.60026798806211</v>
      </c>
      <c r="T170" s="57">
        <f t="shared" si="238"/>
        <v>1600.2080456165913</v>
      </c>
      <c r="U170" s="78">
        <f t="shared" si="229"/>
        <v>10336.025678785381</v>
      </c>
      <c r="V170" s="57">
        <f t="shared" si="230"/>
        <v>4594.2603624296898</v>
      </c>
      <c r="W170" s="57">
        <f t="shared" si="230"/>
        <v>516.26163796335243</v>
      </c>
      <c r="X170" s="57">
        <f t="shared" si="239"/>
        <v>1150.8045791804918</v>
      </c>
      <c r="Y170" s="78">
        <f t="shared" si="231"/>
        <v>6261.3265795735342</v>
      </c>
      <c r="Z170" s="57">
        <f t="shared" si="232"/>
        <v>3510.2586774107135</v>
      </c>
      <c r="AA170" s="57">
        <f t="shared" si="232"/>
        <v>528.76147796638031</v>
      </c>
      <c r="AB170" s="57">
        <f t="shared" si="240"/>
        <v>466.49497240945726</v>
      </c>
      <c r="AC170" s="57">
        <f t="shared" si="233"/>
        <v>4505.5151277865525</v>
      </c>
    </row>
    <row r="171" spans="1:29" x14ac:dyDescent="0.2">
      <c r="A171" s="52">
        <v>2013</v>
      </c>
      <c r="B171" s="57">
        <f t="shared" si="220"/>
        <v>3740.7760827540319</v>
      </c>
      <c r="C171" s="57">
        <f t="shared" si="220"/>
        <v>510.71297547769757</v>
      </c>
      <c r="D171" s="57">
        <f t="shared" si="234"/>
        <v>654.20415503439722</v>
      </c>
      <c r="E171" s="78">
        <f t="shared" si="221"/>
        <v>4905.6932132661268</v>
      </c>
      <c r="F171" s="57">
        <f t="shared" si="222"/>
        <v>1767.9288880733236</v>
      </c>
      <c r="G171" s="57">
        <f t="shared" si="222"/>
        <v>531.17545223631214</v>
      </c>
      <c r="H171" s="57">
        <f t="shared" si="235"/>
        <v>627.9064573453993</v>
      </c>
      <c r="I171" s="78">
        <f t="shared" si="223"/>
        <v>2927.0107976550348</v>
      </c>
      <c r="J171" s="57">
        <f t="shared" si="224"/>
        <v>2849.6899538645007</v>
      </c>
      <c r="K171" s="57">
        <f t="shared" si="224"/>
        <v>563.96499463210364</v>
      </c>
      <c r="L171" s="57">
        <f t="shared" si="236"/>
        <v>972.39625851897404</v>
      </c>
      <c r="M171" s="78">
        <f t="shared" si="225"/>
        <v>4386.0512070155783</v>
      </c>
      <c r="N171" s="57">
        <f t="shared" si="226"/>
        <v>1035.4929561254637</v>
      </c>
      <c r="O171" s="57">
        <f t="shared" si="226"/>
        <v>65.218840380245027</v>
      </c>
      <c r="P171" s="57">
        <f t="shared" si="237"/>
        <v>203.47319098042618</v>
      </c>
      <c r="Q171" s="78">
        <f t="shared" si="227"/>
        <v>1304.1849874861352</v>
      </c>
      <c r="R171" s="57">
        <f t="shared" si="228"/>
        <v>8193.7885132644042</v>
      </c>
      <c r="S171" s="57">
        <f t="shared" si="228"/>
        <v>680.80265445733858</v>
      </c>
      <c r="T171" s="57">
        <f t="shared" si="238"/>
        <v>1700.6076747851923</v>
      </c>
      <c r="U171" s="78">
        <f t="shared" si="229"/>
        <v>10575.198842506934</v>
      </c>
      <c r="V171" s="57">
        <f t="shared" si="230"/>
        <v>4623.8843693499857</v>
      </c>
      <c r="W171" s="57">
        <f t="shared" si="230"/>
        <v>588.90398866552948</v>
      </c>
      <c r="X171" s="57">
        <f t="shared" si="239"/>
        <v>1181.5825057276156</v>
      </c>
      <c r="Y171" s="78">
        <f t="shared" si="231"/>
        <v>6394.3708637431309</v>
      </c>
      <c r="Z171" s="57">
        <f t="shared" si="232"/>
        <v>3473.2894406273576</v>
      </c>
      <c r="AA171" s="57">
        <f t="shared" si="232"/>
        <v>487.0295247847875</v>
      </c>
      <c r="AB171" s="57">
        <f t="shared" si="240"/>
        <v>494.46534802921047</v>
      </c>
      <c r="AC171" s="57">
        <f t="shared" si="233"/>
        <v>4454.7843134413561</v>
      </c>
    </row>
    <row r="172" spans="1:29" x14ac:dyDescent="0.2">
      <c r="E172" s="76"/>
      <c r="I172" s="76"/>
      <c r="M172" s="76"/>
      <c r="Q172" s="76"/>
      <c r="U172" s="76"/>
      <c r="Y172" s="76"/>
    </row>
    <row r="173" spans="1:29" x14ac:dyDescent="0.2">
      <c r="A173" s="39" t="s">
        <v>697</v>
      </c>
      <c r="E173" s="76"/>
      <c r="I173" s="76"/>
      <c r="M173" s="76"/>
      <c r="Q173" s="76"/>
      <c r="U173" s="76"/>
      <c r="Y173" s="76"/>
    </row>
    <row r="174" spans="1:29" x14ac:dyDescent="0.2">
      <c r="A174" s="52">
        <v>1995</v>
      </c>
      <c r="E174" s="76"/>
      <c r="I174" s="76"/>
      <c r="M174" s="76"/>
      <c r="Q174" s="76"/>
      <c r="U174" s="76"/>
      <c r="Y174" s="76"/>
    </row>
    <row r="175" spans="1:29" x14ac:dyDescent="0.2">
      <c r="A175" s="52">
        <v>1996</v>
      </c>
      <c r="B175" s="54">
        <f>(B154-B153)/B153*100</f>
        <v>-2.8581293143758133</v>
      </c>
      <c r="C175" s="54">
        <f t="shared" ref="C175:AC184" si="241">(C154-C153)/C153*100</f>
        <v>-3.2396531907546753</v>
      </c>
      <c r="D175" s="54"/>
      <c r="E175" s="77">
        <f t="shared" si="241"/>
        <v>3.8709770527337435</v>
      </c>
      <c r="F175" s="54">
        <f t="shared" si="241"/>
        <v>-2.801063314830631</v>
      </c>
      <c r="G175" s="54">
        <f t="shared" si="241"/>
        <v>4.6614521352656517</v>
      </c>
      <c r="H175" s="54"/>
      <c r="I175" s="77">
        <f t="shared" si="241"/>
        <v>36.038724229655152</v>
      </c>
      <c r="J175" s="54">
        <f t="shared" si="241"/>
        <v>4.785003533634189</v>
      </c>
      <c r="K175" s="54">
        <f t="shared" si="241"/>
        <v>-7.7627887378608875</v>
      </c>
      <c r="L175" s="54"/>
      <c r="M175" s="77">
        <f t="shared" si="241"/>
        <v>17.142731286273158</v>
      </c>
      <c r="N175" s="54">
        <f t="shared" si="241"/>
        <v>89.577300537570309</v>
      </c>
      <c r="O175" s="54">
        <f t="shared" si="241"/>
        <v>-40.073094786439469</v>
      </c>
      <c r="P175" s="54"/>
      <c r="Q175" s="77">
        <f t="shared" si="241"/>
        <v>107.69495620231604</v>
      </c>
      <c r="R175" s="54">
        <f t="shared" si="241"/>
        <v>3.8711574234824209</v>
      </c>
      <c r="S175" s="54">
        <f t="shared" si="241"/>
        <v>-0.38106534939374909</v>
      </c>
      <c r="T175" s="54"/>
      <c r="U175" s="77">
        <f t="shared" si="241"/>
        <v>8.882630459364723</v>
      </c>
      <c r="V175" s="54">
        <f t="shared" si="241"/>
        <v>4.2301489897524291</v>
      </c>
      <c r="W175" s="54">
        <f t="shared" si="241"/>
        <v>-4.3076708945738291</v>
      </c>
      <c r="X175" s="54"/>
      <c r="Y175" s="77">
        <f t="shared" si="241"/>
        <v>14.97771605851381</v>
      </c>
      <c r="Z175" s="54">
        <f t="shared" si="241"/>
        <v>-5.3149359224541275</v>
      </c>
      <c r="AA175" s="54">
        <f t="shared" si="241"/>
        <v>-2.9849811477464265</v>
      </c>
      <c r="AB175" s="54"/>
      <c r="AC175" s="54">
        <f t="shared" si="241"/>
        <v>0.17976288099079898</v>
      </c>
    </row>
    <row r="176" spans="1:29" x14ac:dyDescent="0.2">
      <c r="A176" s="52">
        <v>1997</v>
      </c>
      <c r="B176" s="54">
        <f t="shared" ref="B176:Q192" si="242">(B155-B154)/B154*100</f>
        <v>9.4579502276737895</v>
      </c>
      <c r="C176" s="54">
        <f t="shared" si="242"/>
        <v>-14.674232322338005</v>
      </c>
      <c r="D176" s="54">
        <f t="shared" si="242"/>
        <v>5.9450129908457354</v>
      </c>
      <c r="E176" s="77">
        <f t="shared" si="242"/>
        <v>7.117219817864143</v>
      </c>
      <c r="F176" s="54">
        <f t="shared" si="242"/>
        <v>39.909180850307244</v>
      </c>
      <c r="G176" s="54">
        <f t="shared" si="242"/>
        <v>1.5734559130207442</v>
      </c>
      <c r="H176" s="54">
        <f t="shared" si="242"/>
        <v>-5.9673082302747495</v>
      </c>
      <c r="I176" s="77">
        <f t="shared" si="242"/>
        <v>25.279068449554032</v>
      </c>
      <c r="J176" s="54">
        <f t="shared" si="242"/>
        <v>3.439771738830161</v>
      </c>
      <c r="K176" s="54">
        <f t="shared" si="242"/>
        <v>-1.5887340279430591</v>
      </c>
      <c r="L176" s="54">
        <f t="shared" si="242"/>
        <v>0.66094562891663211</v>
      </c>
      <c r="M176" s="77">
        <f t="shared" si="242"/>
        <v>2.8621943044299059</v>
      </c>
      <c r="N176" s="54">
        <f t="shared" si="242"/>
        <v>132.41778119159918</v>
      </c>
      <c r="O176" s="54">
        <f t="shared" si="242"/>
        <v>-5.8117062365499326</v>
      </c>
      <c r="P176" s="54">
        <f t="shared" si="242"/>
        <v>-95.336417367039587</v>
      </c>
      <c r="Q176" s="77">
        <f t="shared" si="242"/>
        <v>85.16398964767599</v>
      </c>
      <c r="R176" s="54">
        <f t="shared" si="241"/>
        <v>9.8997444307103937</v>
      </c>
      <c r="S176" s="54">
        <f t="shared" si="241"/>
        <v>-6.6632738866510683</v>
      </c>
      <c r="T176" s="54">
        <f t="shared" si="241"/>
        <v>28.94142140498958</v>
      </c>
      <c r="U176" s="77">
        <f t="shared" si="241"/>
        <v>9.7569274722069235</v>
      </c>
      <c r="V176" s="54">
        <f t="shared" si="241"/>
        <v>8.5235766506171409</v>
      </c>
      <c r="W176" s="54">
        <f t="shared" si="241"/>
        <v>-3.7031712949664812</v>
      </c>
      <c r="X176" s="54">
        <f t="shared" si="241"/>
        <v>4.0866424434477668</v>
      </c>
      <c r="Y176" s="77">
        <f t="shared" si="241"/>
        <v>7.3927950707676411</v>
      </c>
      <c r="Z176" s="54">
        <f t="shared" si="241"/>
        <v>9.7456921441183546</v>
      </c>
      <c r="AA176" s="54">
        <f t="shared" si="241"/>
        <v>-17.042204016506226</v>
      </c>
      <c r="AB176" s="54">
        <f t="shared" si="241"/>
        <v>7.0038944663502036</v>
      </c>
      <c r="AC176" s="54">
        <f t="shared" si="241"/>
        <v>6.944888563701153</v>
      </c>
    </row>
    <row r="177" spans="1:29" x14ac:dyDescent="0.2">
      <c r="A177" s="52">
        <v>1998</v>
      </c>
      <c r="B177" s="54">
        <f t="shared" si="242"/>
        <v>-2.3416414922575624</v>
      </c>
      <c r="C177" s="54">
        <f t="shared" si="241"/>
        <v>-15.655219652016077</v>
      </c>
      <c r="D177" s="54">
        <f t="shared" si="241"/>
        <v>0.84561614331901735</v>
      </c>
      <c r="E177" s="77">
        <f t="shared" si="241"/>
        <v>-3.064444092712487</v>
      </c>
      <c r="F177" s="54">
        <f t="shared" si="241"/>
        <v>-5.9284087004821249</v>
      </c>
      <c r="G177" s="54">
        <f t="shared" si="241"/>
        <v>-8.5861242874440773</v>
      </c>
      <c r="H177" s="54">
        <f t="shared" si="241"/>
        <v>-75.378307136783164</v>
      </c>
      <c r="I177" s="77">
        <f t="shared" si="241"/>
        <v>-20.743013774275067</v>
      </c>
      <c r="J177" s="54">
        <f t="shared" si="241"/>
        <v>-6.502921358588849</v>
      </c>
      <c r="K177" s="54">
        <f t="shared" si="241"/>
        <v>-11.944022863286879</v>
      </c>
      <c r="L177" s="54">
        <f t="shared" si="241"/>
        <v>1.3418107984116086</v>
      </c>
      <c r="M177" s="77">
        <f t="shared" si="241"/>
        <v>-5.9119891716977646</v>
      </c>
      <c r="N177" s="54">
        <f t="shared" si="241"/>
        <v>2.7180532524384828</v>
      </c>
      <c r="O177" s="54">
        <f t="shared" si="241"/>
        <v>-24.828788828899555</v>
      </c>
      <c r="P177" s="54">
        <f t="shared" si="241"/>
        <v>37.781513671060949</v>
      </c>
      <c r="Q177" s="77">
        <f t="shared" si="241"/>
        <v>2.2698289887394711</v>
      </c>
      <c r="R177" s="54">
        <f t="shared" si="241"/>
        <v>-0.78775265170493369</v>
      </c>
      <c r="S177" s="54">
        <f t="shared" si="241"/>
        <v>-6.9991557399334079</v>
      </c>
      <c r="T177" s="54">
        <f t="shared" si="241"/>
        <v>24.160663806702289</v>
      </c>
      <c r="U177" s="77">
        <f t="shared" si="241"/>
        <v>0.30038053960247313</v>
      </c>
      <c r="V177" s="54">
        <f t="shared" si="241"/>
        <v>-3.9651595725776536</v>
      </c>
      <c r="W177" s="54">
        <f t="shared" si="241"/>
        <v>-9.6662824364009783</v>
      </c>
      <c r="X177" s="54">
        <f t="shared" si="241"/>
        <v>-5.5554398852063755</v>
      </c>
      <c r="Y177" s="77">
        <f t="shared" si="241"/>
        <v>-4.4070266716467268</v>
      </c>
      <c r="Z177" s="54">
        <f t="shared" si="241"/>
        <v>-1.7916507213314521</v>
      </c>
      <c r="AA177" s="54">
        <f t="shared" si="241"/>
        <v>-17.174492300412908</v>
      </c>
      <c r="AB177" s="54">
        <f t="shared" si="241"/>
        <v>5.066116409860796</v>
      </c>
      <c r="AC177" s="54">
        <f t="shared" si="241"/>
        <v>-2.6151789775221923</v>
      </c>
    </row>
    <row r="178" spans="1:29" x14ac:dyDescent="0.2">
      <c r="A178" s="52">
        <v>1999</v>
      </c>
      <c r="B178" s="54">
        <f t="shared" si="242"/>
        <v>-1.6277742694584831</v>
      </c>
      <c r="C178" s="54">
        <f t="shared" si="241"/>
        <v>1.3132353862142336</v>
      </c>
      <c r="D178" s="54">
        <f t="shared" si="241"/>
        <v>7.8220751238111275</v>
      </c>
      <c r="E178" s="77">
        <f t="shared" si="241"/>
        <v>-0.81610944249950435</v>
      </c>
      <c r="F178" s="54">
        <f t="shared" si="241"/>
        <v>-0.66054161665263289</v>
      </c>
      <c r="G178" s="54">
        <f t="shared" si="241"/>
        <v>2.1232278423410258</v>
      </c>
      <c r="H178" s="54">
        <f t="shared" si="241"/>
        <v>-3.412138209128643</v>
      </c>
      <c r="I178" s="77">
        <f t="shared" si="241"/>
        <v>-0.72797776569380424</v>
      </c>
      <c r="J178" s="54">
        <f t="shared" si="241"/>
        <v>-4.578845672336306</v>
      </c>
      <c r="K178" s="54">
        <f t="shared" si="241"/>
        <v>28.54042004043832</v>
      </c>
      <c r="L178" s="54">
        <f t="shared" si="241"/>
        <v>14.686172790398935</v>
      </c>
      <c r="M178" s="77">
        <f t="shared" si="241"/>
        <v>-0.73125633217288355</v>
      </c>
      <c r="N178" s="54">
        <f t="shared" si="241"/>
        <v>65.951466286759796</v>
      </c>
      <c r="O178" s="54">
        <f t="shared" si="241"/>
        <v>-14.549912409748305</v>
      </c>
      <c r="P178" s="54">
        <f t="shared" si="241"/>
        <v>158.21704308466389</v>
      </c>
      <c r="Q178" s="77">
        <f t="shared" si="241"/>
        <v>65.212160742620895</v>
      </c>
      <c r="R178" s="54">
        <f t="shared" si="241"/>
        <v>-0.10043161668487155</v>
      </c>
      <c r="S178" s="54">
        <f t="shared" si="241"/>
        <v>-12.442074291751306</v>
      </c>
      <c r="T178" s="54">
        <f t="shared" si="241"/>
        <v>34.509740581952279</v>
      </c>
      <c r="U178" s="77">
        <f t="shared" si="241"/>
        <v>1.7254591246494528</v>
      </c>
      <c r="V178" s="54">
        <f t="shared" si="241"/>
        <v>-1.585602456054648</v>
      </c>
      <c r="W178" s="54">
        <f t="shared" si="241"/>
        <v>8.7562729923124909</v>
      </c>
      <c r="X178" s="54">
        <f t="shared" si="241"/>
        <v>20.226792052151271</v>
      </c>
      <c r="Y178" s="77">
        <f t="shared" si="241"/>
        <v>0.96962296996559549</v>
      </c>
      <c r="Z178" s="54">
        <f t="shared" si="241"/>
        <v>-1.7010606399827761</v>
      </c>
      <c r="AA178" s="54">
        <f t="shared" si="241"/>
        <v>-0.77975964671034936</v>
      </c>
      <c r="AB178" s="54">
        <f t="shared" si="241"/>
        <v>-0.32346430886567262</v>
      </c>
      <c r="AC178" s="54">
        <f t="shared" si="241"/>
        <v>-1.5627532513923632</v>
      </c>
    </row>
    <row r="179" spans="1:29" x14ac:dyDescent="0.2">
      <c r="A179" s="52">
        <v>2000</v>
      </c>
      <c r="B179" s="54">
        <f t="shared" si="242"/>
        <v>3.9539867166874334</v>
      </c>
      <c r="C179" s="54">
        <f t="shared" si="241"/>
        <v>52.345025623189436</v>
      </c>
      <c r="D179" s="54">
        <f t="shared" si="241"/>
        <v>30.116032216343648</v>
      </c>
      <c r="E179" s="77">
        <f t="shared" si="241"/>
        <v>8.8581720499795171</v>
      </c>
      <c r="F179" s="54">
        <f t="shared" si="241"/>
        <v>12.139934804858521</v>
      </c>
      <c r="G179" s="54">
        <f t="shared" si="241"/>
        <v>36.554975627261818</v>
      </c>
      <c r="H179" s="54">
        <f t="shared" si="241"/>
        <v>46.882179925515395</v>
      </c>
      <c r="I179" s="77">
        <f t="shared" si="241"/>
        <v>15.391979491645497</v>
      </c>
      <c r="J179" s="54">
        <f t="shared" si="241"/>
        <v>14.744817265709676</v>
      </c>
      <c r="K179" s="54">
        <f t="shared" si="241"/>
        <v>20.445313669318036</v>
      </c>
      <c r="L179" s="54">
        <f t="shared" si="241"/>
        <v>34.103964283802988</v>
      </c>
      <c r="M179" s="77">
        <f t="shared" si="241"/>
        <v>17.748194847075201</v>
      </c>
      <c r="N179" s="54">
        <f t="shared" si="241"/>
        <v>-28.392468857144888</v>
      </c>
      <c r="O179" s="54">
        <f t="shared" si="241"/>
        <v>31.399240388438443</v>
      </c>
      <c r="P179" s="54">
        <f t="shared" si="241"/>
        <v>174.7715124610823</v>
      </c>
      <c r="Q179" s="77">
        <f t="shared" si="241"/>
        <v>-25.938981338526933</v>
      </c>
      <c r="R179" s="54">
        <f t="shared" si="241"/>
        <v>17.747426367357363</v>
      </c>
      <c r="S179" s="54">
        <f t="shared" si="241"/>
        <v>16.181125609392037</v>
      </c>
      <c r="T179" s="54">
        <f t="shared" si="241"/>
        <v>43.584183992714131</v>
      </c>
      <c r="U179" s="77">
        <f t="shared" si="241"/>
        <v>20.102579099056548</v>
      </c>
      <c r="V179" s="54">
        <f t="shared" si="241"/>
        <v>15.117442658429939</v>
      </c>
      <c r="W179" s="54">
        <f t="shared" si="241"/>
        <v>19.719565468679995</v>
      </c>
      <c r="X179" s="54">
        <f t="shared" si="241"/>
        <v>38.056004733727441</v>
      </c>
      <c r="Y179" s="77">
        <f t="shared" si="241"/>
        <v>17.932890974597658</v>
      </c>
      <c r="Z179" s="54">
        <f t="shared" si="241"/>
        <v>-0.30804698649221618</v>
      </c>
      <c r="AA179" s="54">
        <f t="shared" si="241"/>
        <v>62.442534748201936</v>
      </c>
      <c r="AB179" s="54">
        <f t="shared" si="241"/>
        <v>23.611875272109643</v>
      </c>
      <c r="AC179" s="54">
        <f t="shared" si="241"/>
        <v>5.2025263079847166</v>
      </c>
    </row>
    <row r="180" spans="1:29" x14ac:dyDescent="0.2">
      <c r="A180" s="52">
        <v>2001</v>
      </c>
      <c r="B180" s="54">
        <f t="shared" si="242"/>
        <v>-10.610386032775583</v>
      </c>
      <c r="C180" s="54">
        <f t="shared" si="241"/>
        <v>-1.6669936347237031</v>
      </c>
      <c r="D180" s="54">
        <f t="shared" si="241"/>
        <v>-7.6429416747524153</v>
      </c>
      <c r="E180" s="77">
        <f t="shared" si="241"/>
        <v>-9.5765025718814325</v>
      </c>
      <c r="F180" s="54">
        <f t="shared" si="241"/>
        <v>-19.856494793620943</v>
      </c>
      <c r="G180" s="54">
        <f t="shared" si="241"/>
        <v>-8.2626035036781484</v>
      </c>
      <c r="H180" s="54">
        <f t="shared" si="241"/>
        <v>14.485009804007012</v>
      </c>
      <c r="I180" s="77">
        <f t="shared" si="241"/>
        <v>-16.479262870677346</v>
      </c>
      <c r="J180" s="54">
        <f t="shared" si="241"/>
        <v>-14.549053409726559</v>
      </c>
      <c r="K180" s="54">
        <f t="shared" si="241"/>
        <v>0.50311922937976339</v>
      </c>
      <c r="L180" s="54">
        <f t="shared" si="241"/>
        <v>-17.002455212287444</v>
      </c>
      <c r="M180" s="77">
        <f t="shared" si="241"/>
        <v>-13.993210968997099</v>
      </c>
      <c r="N180" s="54">
        <f t="shared" si="241"/>
        <v>-45.258056091758</v>
      </c>
      <c r="O180" s="54">
        <f t="shared" si="241"/>
        <v>2.3897040796323528</v>
      </c>
      <c r="P180" s="54">
        <f t="shared" si="241"/>
        <v>1.1949972977579617</v>
      </c>
      <c r="Q180" s="77">
        <f t="shared" si="241"/>
        <v>-42.892934193118229</v>
      </c>
      <c r="R180" s="54">
        <f t="shared" si="241"/>
        <v>-13.076970882680747</v>
      </c>
      <c r="S180" s="54">
        <f t="shared" si="241"/>
        <v>-8.7292473005683657</v>
      </c>
      <c r="T180" s="54">
        <f t="shared" si="241"/>
        <v>-6.554608201996091</v>
      </c>
      <c r="U180" s="77">
        <f t="shared" si="241"/>
        <v>-12.16070544656424</v>
      </c>
      <c r="V180" s="54">
        <f t="shared" si="241"/>
        <v>-14.547014629259866</v>
      </c>
      <c r="W180" s="54">
        <f t="shared" si="241"/>
        <v>-3.2152762790153595</v>
      </c>
      <c r="X180" s="54">
        <f t="shared" si="241"/>
        <v>-11.923235762567439</v>
      </c>
      <c r="Y180" s="77">
        <f t="shared" si="241"/>
        <v>-13.606352959693934</v>
      </c>
      <c r="Z180" s="54">
        <f t="shared" si="241"/>
        <v>-8.9667517307493885</v>
      </c>
      <c r="AA180" s="54">
        <f t="shared" si="241"/>
        <v>-1.2793363971641536</v>
      </c>
      <c r="AB180" s="54">
        <f t="shared" si="241"/>
        <v>-4.2360688952807344</v>
      </c>
      <c r="AC180" s="54">
        <f t="shared" si="241"/>
        <v>-7.8650713914722683</v>
      </c>
    </row>
    <row r="181" spans="1:29" x14ac:dyDescent="0.2">
      <c r="A181" s="52">
        <v>2002</v>
      </c>
      <c r="B181" s="54">
        <f t="shared" si="242"/>
        <v>-7.9613419802917615</v>
      </c>
      <c r="C181" s="54">
        <f t="shared" si="241"/>
        <v>-5.4755727515889117</v>
      </c>
      <c r="D181" s="54">
        <f t="shared" si="241"/>
        <v>-4.4447255488912782</v>
      </c>
      <c r="E181" s="77">
        <f t="shared" si="241"/>
        <v>-7.4141819671898226</v>
      </c>
      <c r="F181" s="54">
        <f t="shared" si="241"/>
        <v>-8.081532669589377</v>
      </c>
      <c r="G181" s="54">
        <f t="shared" si="241"/>
        <v>-25.940572814939678</v>
      </c>
      <c r="H181" s="54">
        <f t="shared" si="241"/>
        <v>-4.8628875152595414</v>
      </c>
      <c r="I181" s="77">
        <f t="shared" si="241"/>
        <v>-8.6975012881722922</v>
      </c>
      <c r="J181" s="54">
        <f t="shared" si="241"/>
        <v>-17.885446480742353</v>
      </c>
      <c r="K181" s="54">
        <f t="shared" si="241"/>
        <v>-4.3361562841392791</v>
      </c>
      <c r="L181" s="54">
        <f t="shared" si="241"/>
        <v>-11.290521422767403</v>
      </c>
      <c r="M181" s="77">
        <f t="shared" si="241"/>
        <v>-15.903279689738264</v>
      </c>
      <c r="N181" s="54">
        <f t="shared" si="241"/>
        <v>-22.362045692588129</v>
      </c>
      <c r="O181" s="54">
        <f t="shared" si="241"/>
        <v>176.1385867100102</v>
      </c>
      <c r="P181" s="54">
        <f t="shared" si="241"/>
        <v>-24.363011563782386</v>
      </c>
      <c r="Q181" s="77">
        <f t="shared" si="241"/>
        <v>-17.188469300760083</v>
      </c>
      <c r="R181" s="54">
        <f t="shared" si="241"/>
        <v>-4.050468260214279</v>
      </c>
      <c r="S181" s="54">
        <f t="shared" si="241"/>
        <v>11.940561263409901</v>
      </c>
      <c r="T181" s="54">
        <f t="shared" si="241"/>
        <v>0.60550283896052393</v>
      </c>
      <c r="U181" s="77">
        <f t="shared" si="241"/>
        <v>-2.7889951449329304</v>
      </c>
      <c r="V181" s="54">
        <f t="shared" si="241"/>
        <v>-10.959940984454054</v>
      </c>
      <c r="W181" s="54">
        <f t="shared" si="241"/>
        <v>0.37064222026826704</v>
      </c>
      <c r="X181" s="54">
        <f t="shared" si="241"/>
        <v>-6.3536889782627091</v>
      </c>
      <c r="Y181" s="77">
        <f t="shared" si="241"/>
        <v>-9.6751721609196384</v>
      </c>
      <c r="Z181" s="54">
        <f t="shared" si="241"/>
        <v>-6.779227812541655</v>
      </c>
      <c r="AA181" s="54">
        <f t="shared" si="241"/>
        <v>-6.7771840743232321</v>
      </c>
      <c r="AB181" s="54">
        <f t="shared" si="241"/>
        <v>-3.1571197701355547</v>
      </c>
      <c r="AC181" s="54">
        <f t="shared" si="241"/>
        <v>-6.5253178124987459</v>
      </c>
    </row>
    <row r="182" spans="1:29" x14ac:dyDescent="0.2">
      <c r="A182" s="52">
        <v>2003</v>
      </c>
      <c r="B182" s="54">
        <f t="shared" si="242"/>
        <v>-0.26635449923627702</v>
      </c>
      <c r="C182" s="54">
        <f t="shared" si="241"/>
        <v>7.6249119147188917</v>
      </c>
      <c r="D182" s="54">
        <f t="shared" si="241"/>
        <v>10.425252477556789</v>
      </c>
      <c r="E182" s="77">
        <f t="shared" si="241"/>
        <v>1.474731837717624</v>
      </c>
      <c r="F182" s="54">
        <f t="shared" si="241"/>
        <v>6.9535329108148209</v>
      </c>
      <c r="G182" s="54">
        <f t="shared" si="241"/>
        <v>5.7371498343693155</v>
      </c>
      <c r="H182" s="54">
        <f t="shared" si="241"/>
        <v>14.313737952105882</v>
      </c>
      <c r="I182" s="77">
        <f t="shared" si="241"/>
        <v>7.756920693990196</v>
      </c>
      <c r="J182" s="54">
        <f t="shared" si="241"/>
        <v>-4.0559876839539646</v>
      </c>
      <c r="K182" s="54">
        <f t="shared" si="241"/>
        <v>13.067651490264588</v>
      </c>
      <c r="L182" s="54">
        <f t="shared" si="241"/>
        <v>5.3035093954163681</v>
      </c>
      <c r="M182" s="77">
        <f t="shared" si="241"/>
        <v>-1.1472892750111934</v>
      </c>
      <c r="N182" s="54">
        <f t="shared" si="241"/>
        <v>102.96224327748918</v>
      </c>
      <c r="O182" s="54">
        <f t="shared" si="241"/>
        <v>-28.501429041466686</v>
      </c>
      <c r="P182" s="54">
        <f t="shared" si="241"/>
        <v>52.617690310507925</v>
      </c>
      <c r="Q182" s="77">
        <f t="shared" si="241"/>
        <v>88.353770399466697</v>
      </c>
      <c r="R182" s="54">
        <f t="shared" si="241"/>
        <v>-3.7457603027034456</v>
      </c>
      <c r="S182" s="54">
        <f t="shared" si="241"/>
        <v>-2.0023735468255097</v>
      </c>
      <c r="T182" s="54">
        <f t="shared" si="241"/>
        <v>25.995046264626048</v>
      </c>
      <c r="U182" s="77">
        <f t="shared" si="241"/>
        <v>1.5407134753166782E-2</v>
      </c>
      <c r="V182" s="54">
        <f t="shared" si="241"/>
        <v>-2.4815857522342379</v>
      </c>
      <c r="W182" s="54">
        <f t="shared" si="241"/>
        <v>6.819185913505466</v>
      </c>
      <c r="X182" s="54">
        <f t="shared" si="241"/>
        <v>14.627799448240056</v>
      </c>
      <c r="Y182" s="77">
        <f t="shared" si="241"/>
        <v>0.50540967120033864</v>
      </c>
      <c r="Z182" s="54">
        <f t="shared" si="241"/>
        <v>0.56288283874351697</v>
      </c>
      <c r="AA182" s="54">
        <f t="shared" si="241"/>
        <v>7.8441261013742851</v>
      </c>
      <c r="AB182" s="54">
        <f t="shared" si="241"/>
        <v>6.8652848433016969</v>
      </c>
      <c r="AC182" s="54">
        <f t="shared" si="241"/>
        <v>1.8126035903163391</v>
      </c>
    </row>
    <row r="183" spans="1:29" x14ac:dyDescent="0.2">
      <c r="A183" s="52">
        <v>2004</v>
      </c>
      <c r="B183" s="54">
        <f t="shared" si="242"/>
        <v>7.6802241865342156</v>
      </c>
      <c r="C183" s="54">
        <f t="shared" si="241"/>
        <v>9.9968758343576098</v>
      </c>
      <c r="D183" s="54">
        <f t="shared" si="241"/>
        <v>19.44348370332359</v>
      </c>
      <c r="E183" s="77">
        <f t="shared" si="241"/>
        <v>9.0917679821075037</v>
      </c>
      <c r="F183" s="54">
        <f t="shared" si="241"/>
        <v>-9.647928133738743</v>
      </c>
      <c r="G183" s="54">
        <f t="shared" si="241"/>
        <v>6.26793290317495</v>
      </c>
      <c r="H183" s="54">
        <f t="shared" si="241"/>
        <v>27.179638220345346</v>
      </c>
      <c r="I183" s="77">
        <f t="shared" si="241"/>
        <v>-4.4052068783897758</v>
      </c>
      <c r="J183" s="54">
        <f t="shared" si="241"/>
        <v>13.095383477699048</v>
      </c>
      <c r="K183" s="54">
        <f t="shared" si="241"/>
        <v>7.1063911565734657</v>
      </c>
      <c r="L183" s="54">
        <f t="shared" si="241"/>
        <v>14.96037503564428</v>
      </c>
      <c r="M183" s="77">
        <f t="shared" si="241"/>
        <v>12.843204377952658</v>
      </c>
      <c r="N183" s="54">
        <f t="shared" si="241"/>
        <v>-21.659555695771324</v>
      </c>
      <c r="O183" s="54">
        <f t="shared" si="241"/>
        <v>16.263709145196511</v>
      </c>
      <c r="P183" s="54">
        <f t="shared" si="241"/>
        <v>81.473014660073375</v>
      </c>
      <c r="Q183" s="77">
        <f t="shared" si="241"/>
        <v>-15.557616918551398</v>
      </c>
      <c r="R183" s="54">
        <f t="shared" si="241"/>
        <v>13.485433993853929</v>
      </c>
      <c r="S183" s="54">
        <f t="shared" si="241"/>
        <v>5.1904539642245888</v>
      </c>
      <c r="T183" s="54">
        <f t="shared" si="241"/>
        <v>16.731660981477916</v>
      </c>
      <c r="U183" s="77">
        <f t="shared" si="241"/>
        <v>13.57725784143134</v>
      </c>
      <c r="V183" s="54">
        <f t="shared" si="241"/>
        <v>11.318821166876528</v>
      </c>
      <c r="W183" s="54">
        <f t="shared" si="241"/>
        <v>6.3767806065955082</v>
      </c>
      <c r="X183" s="54">
        <f t="shared" si="241"/>
        <v>16.64495495408865</v>
      </c>
      <c r="Y183" s="77">
        <f t="shared" si="241"/>
        <v>11.819609525634677</v>
      </c>
      <c r="Z183" s="54">
        <f t="shared" si="241"/>
        <v>6.2271847355505168</v>
      </c>
      <c r="AA183" s="54">
        <f t="shared" si="241"/>
        <v>10.902649405679981</v>
      </c>
      <c r="AB183" s="54">
        <f t="shared" si="241"/>
        <v>21.555565127660365</v>
      </c>
      <c r="AC183" s="54">
        <f t="shared" si="241"/>
        <v>7.933610056062407</v>
      </c>
    </row>
    <row r="184" spans="1:29" x14ac:dyDescent="0.2">
      <c r="A184" s="52">
        <v>2005</v>
      </c>
      <c r="B184" s="54">
        <f t="shared" si="242"/>
        <v>5.8646816111266338</v>
      </c>
      <c r="C184" s="54">
        <f t="shared" si="241"/>
        <v>5.3157001805425637</v>
      </c>
      <c r="D184" s="54">
        <f t="shared" si="241"/>
        <v>7.5937854397797278</v>
      </c>
      <c r="E184" s="77">
        <f t="shared" si="241"/>
        <v>5.9972679163910074</v>
      </c>
      <c r="F184" s="54">
        <f t="shared" si="241"/>
        <v>-4.1898128947823565</v>
      </c>
      <c r="G184" s="54">
        <f t="shared" si="241"/>
        <v>55.384607277129163</v>
      </c>
      <c r="H184" s="54">
        <f t="shared" si="241"/>
        <v>30.919520811501101</v>
      </c>
      <c r="I184" s="77">
        <f t="shared" si="241"/>
        <v>4.4618269897313212</v>
      </c>
      <c r="J184" s="54">
        <f t="shared" si="241"/>
        <v>0.97876759051488982</v>
      </c>
      <c r="K184" s="54">
        <f t="shared" si="241"/>
        <v>9.9612789958069143</v>
      </c>
      <c r="L184" s="54">
        <f t="shared" si="241"/>
        <v>3.3707784435691432</v>
      </c>
      <c r="M184" s="77">
        <f t="shared" si="241"/>
        <v>2.2004081300131824</v>
      </c>
      <c r="N184" s="54">
        <f t="shared" si="241"/>
        <v>26.830404082433745</v>
      </c>
      <c r="O184" s="54">
        <f t="shared" si="241"/>
        <v>-8.9475472857451148</v>
      </c>
      <c r="P184" s="54">
        <f t="shared" si="241"/>
        <v>-39.23707570498857</v>
      </c>
      <c r="Q184" s="77">
        <f t="shared" si="241"/>
        <v>18.529447013874261</v>
      </c>
      <c r="R184" s="54">
        <f t="shared" si="241"/>
        <v>6.6003617786839888</v>
      </c>
      <c r="S184" s="54">
        <f t="shared" si="241"/>
        <v>4.453642705316339</v>
      </c>
      <c r="T184" s="54">
        <f t="shared" si="241"/>
        <v>-5.1996344540211439</v>
      </c>
      <c r="U184" s="77">
        <f t="shared" si="241"/>
        <v>4.6147315670660376</v>
      </c>
      <c r="V184" s="54">
        <f t="shared" si="241"/>
        <v>3.8056927547426587</v>
      </c>
      <c r="W184" s="54">
        <f t="shared" si="241"/>
        <v>9.7042440973253044</v>
      </c>
      <c r="X184" s="54">
        <f t="shared" si="241"/>
        <v>0.70404407798163993</v>
      </c>
      <c r="Y184" s="77">
        <f t="shared" si="241"/>
        <v>3.6829212695964215</v>
      </c>
      <c r="Z184" s="54">
        <f t="shared" si="241"/>
        <v>6.6592918013146898</v>
      </c>
      <c r="AA184" s="54">
        <f t="shared" si="241"/>
        <v>4.2995078678060539</v>
      </c>
      <c r="AB184" s="54">
        <f t="shared" si="241"/>
        <v>13.004699062924391</v>
      </c>
      <c r="AC184" s="54">
        <f t="shared" si="241"/>
        <v>6.9240651382742326</v>
      </c>
    </row>
    <row r="185" spans="1:29" x14ac:dyDescent="0.2">
      <c r="A185" s="52">
        <v>2006</v>
      </c>
      <c r="B185" s="54">
        <f t="shared" si="242"/>
        <v>10.986331651481192</v>
      </c>
      <c r="C185" s="54">
        <f t="shared" ref="C185:AC192" si="243">(C164-C163)/C163*100</f>
        <v>12.142809266023788</v>
      </c>
      <c r="D185" s="54">
        <f t="shared" si="243"/>
        <v>3.0451965575581226</v>
      </c>
      <c r="E185" s="77">
        <f t="shared" si="243"/>
        <v>10.223057406664401</v>
      </c>
      <c r="F185" s="54">
        <f t="shared" si="243"/>
        <v>12.809527989284453</v>
      </c>
      <c r="G185" s="54">
        <f t="shared" si="243"/>
        <v>41.761702660128435</v>
      </c>
      <c r="H185" s="54">
        <f t="shared" si="243"/>
        <v>13.041890583202248</v>
      </c>
      <c r="I185" s="77">
        <f t="shared" si="243"/>
        <v>14.939315912654749</v>
      </c>
      <c r="J185" s="54">
        <f t="shared" si="243"/>
        <v>5.839797147081554</v>
      </c>
      <c r="K185" s="54">
        <f t="shared" si="243"/>
        <v>3.2485413838494388</v>
      </c>
      <c r="L185" s="54">
        <f t="shared" si="243"/>
        <v>5.4724896880895813</v>
      </c>
      <c r="M185" s="77">
        <f t="shared" si="243"/>
        <v>5.5246393086412606</v>
      </c>
      <c r="N185" s="54">
        <f t="shared" si="243"/>
        <v>7.3558810003197221</v>
      </c>
      <c r="O185" s="54">
        <f t="shared" si="243"/>
        <v>23.21539648670959</v>
      </c>
      <c r="P185" s="54">
        <f t="shared" si="243"/>
        <v>23.590914856747979</v>
      </c>
      <c r="Q185" s="77">
        <f t="shared" si="243"/>
        <v>8.758757322886833</v>
      </c>
      <c r="R185" s="54">
        <f t="shared" si="243"/>
        <v>11.783998968348614</v>
      </c>
      <c r="S185" s="54">
        <f t="shared" si="243"/>
        <v>9.6904818922575124</v>
      </c>
      <c r="T185" s="54">
        <f t="shared" si="243"/>
        <v>6.0765527499727199</v>
      </c>
      <c r="U185" s="77">
        <f t="shared" si="243"/>
        <v>10.860664417647993</v>
      </c>
      <c r="V185" s="54">
        <f t="shared" si="243"/>
        <v>9.5701825544315664</v>
      </c>
      <c r="W185" s="54">
        <f t="shared" si="243"/>
        <v>7.5810983157936551</v>
      </c>
      <c r="X185" s="54">
        <f t="shared" si="243"/>
        <v>6.4951256923282923</v>
      </c>
      <c r="Y185" s="77">
        <f t="shared" si="243"/>
        <v>8.9369825855780256</v>
      </c>
      <c r="Z185" s="54">
        <f t="shared" si="243"/>
        <v>11.490320527395637</v>
      </c>
      <c r="AA185" s="54">
        <f t="shared" si="243"/>
        <v>13.308514102518373</v>
      </c>
      <c r="AB185" s="54">
        <f t="shared" si="243"/>
        <v>0.28344188033369327</v>
      </c>
      <c r="AC185" s="54">
        <f t="shared" si="243"/>
        <v>10.684449459679049</v>
      </c>
    </row>
    <row r="186" spans="1:29" x14ac:dyDescent="0.2">
      <c r="A186" s="52">
        <v>2007</v>
      </c>
      <c r="B186" s="54">
        <f t="shared" si="242"/>
        <v>7.0126125302831577</v>
      </c>
      <c r="C186" s="54">
        <f t="shared" si="243"/>
        <v>21.259347617815664</v>
      </c>
      <c r="D186" s="54">
        <f t="shared" si="243"/>
        <v>4.2841015410139587</v>
      </c>
      <c r="E186" s="77">
        <f t="shared" si="243"/>
        <v>8.2121144899229535</v>
      </c>
      <c r="F186" s="54">
        <f t="shared" si="243"/>
        <v>2.5765657874169645</v>
      </c>
      <c r="G186" s="54">
        <f t="shared" si="243"/>
        <v>10.755425120469035</v>
      </c>
      <c r="H186" s="54">
        <f t="shared" si="243"/>
        <v>-14.195139614456112</v>
      </c>
      <c r="I186" s="77">
        <f t="shared" si="243"/>
        <v>-9.6436520968268685E-2</v>
      </c>
      <c r="J186" s="54">
        <f t="shared" si="243"/>
        <v>0.62171201144434529</v>
      </c>
      <c r="K186" s="54">
        <f t="shared" si="243"/>
        <v>12.147667104752744</v>
      </c>
      <c r="L186" s="54">
        <f t="shared" si="243"/>
        <v>0.26652296598625885</v>
      </c>
      <c r="M186" s="77">
        <f t="shared" si="243"/>
        <v>1.6522685635646535</v>
      </c>
      <c r="N186" s="54">
        <f t="shared" si="243"/>
        <v>-18.227718667279021</v>
      </c>
      <c r="O186" s="54">
        <f t="shared" si="243"/>
        <v>22.211508595148121</v>
      </c>
      <c r="P186" s="54">
        <f t="shared" si="243"/>
        <v>22.669653901022077</v>
      </c>
      <c r="Q186" s="77">
        <f t="shared" si="243"/>
        <v>-14.196985180286767</v>
      </c>
      <c r="R186" s="54">
        <f t="shared" si="243"/>
        <v>7.3475838515856635</v>
      </c>
      <c r="S186" s="54">
        <f t="shared" si="243"/>
        <v>35.027421432546689</v>
      </c>
      <c r="T186" s="54">
        <f t="shared" si="243"/>
        <v>-8.4735836852875259</v>
      </c>
      <c r="U186" s="77">
        <f t="shared" si="243"/>
        <v>6.4157638861555535</v>
      </c>
      <c r="V186" s="54">
        <f t="shared" si="243"/>
        <v>4.2980495513569013</v>
      </c>
      <c r="W186" s="54">
        <f t="shared" si="243"/>
        <v>19.677207665666312</v>
      </c>
      <c r="X186" s="54">
        <f t="shared" si="243"/>
        <v>-4.6173497044473404</v>
      </c>
      <c r="Y186" s="77">
        <f t="shared" si="243"/>
        <v>3.9610696017229921</v>
      </c>
      <c r="Z186" s="54">
        <f t="shared" si="243"/>
        <v>8.049220642650079</v>
      </c>
      <c r="AA186" s="54">
        <f t="shared" si="243"/>
        <v>21.658464208379975</v>
      </c>
      <c r="AB186" s="54">
        <f t="shared" si="243"/>
        <v>11.065174006586121</v>
      </c>
      <c r="AC186" s="54">
        <f t="shared" si="243"/>
        <v>9.9066108925816341</v>
      </c>
    </row>
    <row r="187" spans="1:29" x14ac:dyDescent="0.2">
      <c r="A187" s="52">
        <v>2008</v>
      </c>
      <c r="B187" s="54">
        <f t="shared" si="242"/>
        <v>6.5894892440050299</v>
      </c>
      <c r="C187" s="54">
        <f t="shared" si="243"/>
        <v>22.074713777018257</v>
      </c>
      <c r="D187" s="54">
        <f t="shared" si="243"/>
        <v>8.8215774555612381</v>
      </c>
      <c r="E187" s="77">
        <f t="shared" si="243"/>
        <v>8.6186117266380879</v>
      </c>
      <c r="F187" s="54">
        <f t="shared" si="243"/>
        <v>-4.2032834375615433</v>
      </c>
      <c r="G187" s="54">
        <f t="shared" si="243"/>
        <v>25.057499135255888</v>
      </c>
      <c r="H187" s="54">
        <f t="shared" si="243"/>
        <v>12.638770403008644</v>
      </c>
      <c r="I187" s="77">
        <f t="shared" si="243"/>
        <v>1.604764942932408</v>
      </c>
      <c r="J187" s="54">
        <f t="shared" si="243"/>
        <v>2.5403544589009051</v>
      </c>
      <c r="K187" s="54">
        <f t="shared" si="243"/>
        <v>13.479643806393671</v>
      </c>
      <c r="L187" s="54">
        <f t="shared" si="243"/>
        <v>9.3448442275585339</v>
      </c>
      <c r="M187" s="77">
        <f t="shared" si="243"/>
        <v>4.8554288103570524</v>
      </c>
      <c r="N187" s="54">
        <f t="shared" si="243"/>
        <v>1.4609314804011277</v>
      </c>
      <c r="O187" s="54">
        <f t="shared" si="243"/>
        <v>42.622668722784688</v>
      </c>
      <c r="P187" s="54">
        <f t="shared" si="243"/>
        <v>8.8947429474588535</v>
      </c>
      <c r="Q187" s="77">
        <f t="shared" si="243"/>
        <v>4.4570392177603422</v>
      </c>
      <c r="R187" s="54">
        <f t="shared" si="243"/>
        <v>8.7802321555987177</v>
      </c>
      <c r="S187" s="54">
        <f t="shared" si="243"/>
        <v>22.315502289748135</v>
      </c>
      <c r="T187" s="54">
        <f t="shared" si="243"/>
        <v>11.366476127112415</v>
      </c>
      <c r="U187" s="77">
        <f t="shared" si="243"/>
        <v>9.8712992394556505</v>
      </c>
      <c r="V187" s="54">
        <f t="shared" si="243"/>
        <v>5.7841486280842656</v>
      </c>
      <c r="W187" s="54">
        <f t="shared" si="243"/>
        <v>17.862913150804882</v>
      </c>
      <c r="X187" s="54">
        <f t="shared" si="243"/>
        <v>10.522175434013173</v>
      </c>
      <c r="Y187" s="77">
        <f t="shared" si="243"/>
        <v>7.4279598986495055</v>
      </c>
      <c r="Z187" s="54">
        <f t="shared" si="243"/>
        <v>6.8551533740150568</v>
      </c>
      <c r="AA187" s="54">
        <f t="shared" si="243"/>
        <v>23.101728906081853</v>
      </c>
      <c r="AB187" s="54">
        <f t="shared" si="243"/>
        <v>7.4862463284091643</v>
      </c>
      <c r="AC187" s="54">
        <f t="shared" si="243"/>
        <v>9.0346186502201977</v>
      </c>
    </row>
    <row r="188" spans="1:29" x14ac:dyDescent="0.2">
      <c r="A188" s="52">
        <v>2009</v>
      </c>
      <c r="B188" s="54">
        <f t="shared" si="242"/>
        <v>-21.034861811110396</v>
      </c>
      <c r="C188" s="54">
        <f t="shared" si="243"/>
        <v>-33.330878329255</v>
      </c>
      <c r="D188" s="54">
        <f t="shared" si="243"/>
        <v>-9.2749071045748366</v>
      </c>
      <c r="E188" s="77">
        <f t="shared" si="243"/>
        <v>-21.468071319574342</v>
      </c>
      <c r="F188" s="54">
        <f t="shared" si="243"/>
        <v>-30.84263616935737</v>
      </c>
      <c r="G188" s="54">
        <f t="shared" si="243"/>
        <v>-44.556556345063839</v>
      </c>
      <c r="H188" s="54">
        <f t="shared" si="243"/>
        <v>-27.797008708116998</v>
      </c>
      <c r="I188" s="77">
        <f t="shared" si="243"/>
        <v>-31.91468169114653</v>
      </c>
      <c r="J188" s="54">
        <f t="shared" si="243"/>
        <v>-21.11181211765464</v>
      </c>
      <c r="K188" s="54">
        <f t="shared" si="243"/>
        <v>-14.387777302811241</v>
      </c>
      <c r="L188" s="54">
        <f t="shared" si="243"/>
        <v>-10.606054574043865</v>
      </c>
      <c r="M188" s="77">
        <f t="shared" si="243"/>
        <v>-18.465291674549036</v>
      </c>
      <c r="N188" s="54">
        <f t="shared" si="243"/>
        <v>-63.273600312368274</v>
      </c>
      <c r="O188" s="54">
        <f t="shared" si="243"/>
        <v>-27.725304115095099</v>
      </c>
      <c r="P188" s="54">
        <f t="shared" si="243"/>
        <v>-3.4924668205888123</v>
      </c>
      <c r="Q188" s="77">
        <f t="shared" si="243"/>
        <v>-55.26047968060341</v>
      </c>
      <c r="R188" s="54">
        <f t="shared" si="243"/>
        <v>-19.841074031373154</v>
      </c>
      <c r="S188" s="54">
        <f t="shared" si="243"/>
        <v>-27.192546290576075</v>
      </c>
      <c r="T188" s="54">
        <f t="shared" si="243"/>
        <v>3.7370554973191825</v>
      </c>
      <c r="U188" s="77">
        <f t="shared" si="243"/>
        <v>-17.464778506897336</v>
      </c>
      <c r="V188" s="54">
        <f t="shared" si="243"/>
        <v>-21.056127880975314</v>
      </c>
      <c r="W188" s="54">
        <f t="shared" si="243"/>
        <v>-21.865369545478806</v>
      </c>
      <c r="X188" s="54">
        <f t="shared" si="243"/>
        <v>-5.4733660203189007</v>
      </c>
      <c r="Y188" s="77">
        <f t="shared" si="243"/>
        <v>-18.816950441221923</v>
      </c>
      <c r="Z188" s="54">
        <f t="shared" si="243"/>
        <v>-21.058497688950002</v>
      </c>
      <c r="AA188" s="54">
        <f t="shared" si="243"/>
        <v>-35.916950341492942</v>
      </c>
      <c r="AB188" s="54">
        <f t="shared" si="243"/>
        <v>-12.097725498203113</v>
      </c>
      <c r="AC188" s="54">
        <f t="shared" si="243"/>
        <v>-22.521632376909167</v>
      </c>
    </row>
    <row r="189" spans="1:29" x14ac:dyDescent="0.2">
      <c r="A189" s="52">
        <v>2010</v>
      </c>
      <c r="B189" s="54">
        <f t="shared" si="242"/>
        <v>16.23850858486297</v>
      </c>
      <c r="C189" s="54">
        <f t="shared" si="243"/>
        <v>20.695373651442438</v>
      </c>
      <c r="D189" s="54">
        <f t="shared" si="243"/>
        <v>26.674392824001604</v>
      </c>
      <c r="E189" s="77">
        <f t="shared" si="243"/>
        <v>17.942487749012237</v>
      </c>
      <c r="F189" s="54">
        <f t="shared" si="243"/>
        <v>7.6083727869343321</v>
      </c>
      <c r="G189" s="54">
        <f t="shared" si="243"/>
        <v>14.547773247381121</v>
      </c>
      <c r="H189" s="54">
        <f t="shared" si="243"/>
        <v>11.789568321298084</v>
      </c>
      <c r="I189" s="77">
        <f t="shared" si="243"/>
        <v>9.1477020364518591</v>
      </c>
      <c r="J189" s="54">
        <f t="shared" si="243"/>
        <v>13.139186715179141</v>
      </c>
      <c r="K189" s="54">
        <f t="shared" si="243"/>
        <v>19.474267118137867</v>
      </c>
      <c r="L189" s="54">
        <f t="shared" si="243"/>
        <v>27.141602458322879</v>
      </c>
      <c r="M189" s="77">
        <f t="shared" si="243"/>
        <v>16.64734249873602</v>
      </c>
      <c r="N189" s="54">
        <f t="shared" si="243"/>
        <v>22.135723467813129</v>
      </c>
      <c r="O189" s="54">
        <f t="shared" si="243"/>
        <v>-27.527155513736577</v>
      </c>
      <c r="P189" s="54">
        <f t="shared" si="243"/>
        <v>43.856544920946966</v>
      </c>
      <c r="Q189" s="77">
        <f t="shared" si="243"/>
        <v>19.903469810564122</v>
      </c>
      <c r="R189" s="54">
        <f t="shared" si="243"/>
        <v>20.254086278622662</v>
      </c>
      <c r="S189" s="54">
        <f t="shared" si="243"/>
        <v>42.753750435549399</v>
      </c>
      <c r="T189" s="54">
        <f t="shared" si="243"/>
        <v>30.07206718200338</v>
      </c>
      <c r="U189" s="77">
        <f t="shared" si="243"/>
        <v>23.02318207163264</v>
      </c>
      <c r="V189" s="54">
        <f t="shared" si="243"/>
        <v>17.275318714360317</v>
      </c>
      <c r="W189" s="54">
        <f t="shared" si="243"/>
        <v>27.539914109611306</v>
      </c>
      <c r="X189" s="54">
        <f t="shared" si="243"/>
        <v>27.893874223298106</v>
      </c>
      <c r="Y189" s="77">
        <f t="shared" si="243"/>
        <v>19.970495789843341</v>
      </c>
      <c r="Z189" s="54">
        <f t="shared" si="243"/>
        <v>15.794021558381081</v>
      </c>
      <c r="AA189" s="54">
        <f t="shared" si="243"/>
        <v>18.796643570705477</v>
      </c>
      <c r="AB189" s="54">
        <f t="shared" si="243"/>
        <v>25.489232622508627</v>
      </c>
      <c r="AC189" s="54">
        <f t="shared" si="243"/>
        <v>17.061131954315734</v>
      </c>
    </row>
    <row r="190" spans="1:29" x14ac:dyDescent="0.2">
      <c r="A190" s="52">
        <v>2011</v>
      </c>
      <c r="B190" s="54">
        <f t="shared" si="242"/>
        <v>11.954696389286532</v>
      </c>
      <c r="C190" s="54">
        <f t="shared" si="243"/>
        <v>21.431408916722923</v>
      </c>
      <c r="D190" s="54">
        <f t="shared" si="243"/>
        <v>13.65797363541488</v>
      </c>
      <c r="E190" s="77">
        <f t="shared" si="243"/>
        <v>13.245535369056782</v>
      </c>
      <c r="F190" s="54">
        <f t="shared" si="243"/>
        <v>0.52332351009443234</v>
      </c>
      <c r="G190" s="54">
        <f t="shared" si="243"/>
        <v>62.455976977793384</v>
      </c>
      <c r="H190" s="54">
        <f t="shared" si="243"/>
        <v>8.6876213929279427</v>
      </c>
      <c r="I190" s="77">
        <f t="shared" si="243"/>
        <v>8.6394651178925521</v>
      </c>
      <c r="J190" s="54">
        <f t="shared" si="243"/>
        <v>4.3603773480619514</v>
      </c>
      <c r="K190" s="54">
        <f t="shared" si="243"/>
        <v>12.634058503326626</v>
      </c>
      <c r="L190" s="54">
        <f t="shared" si="243"/>
        <v>17.16884192512477</v>
      </c>
      <c r="M190" s="77">
        <f t="shared" si="243"/>
        <v>8.1145466117066984</v>
      </c>
      <c r="N190" s="54">
        <f t="shared" si="243"/>
        <v>44.440702952047275</v>
      </c>
      <c r="O190" s="54">
        <f t="shared" si="243"/>
        <v>-20.065712879305995</v>
      </c>
      <c r="P190" s="54">
        <f t="shared" si="243"/>
        <v>4.1817518202256023</v>
      </c>
      <c r="Q190" s="77">
        <f t="shared" si="243"/>
        <v>30.393769404017661</v>
      </c>
      <c r="R190" s="54">
        <f t="shared" si="243"/>
        <v>17.930648792049904</v>
      </c>
      <c r="S190" s="54">
        <f t="shared" si="243"/>
        <v>28.600350888579868</v>
      </c>
      <c r="T190" s="54">
        <f t="shared" si="243"/>
        <v>6.2276353988047397</v>
      </c>
      <c r="U190" s="77">
        <f t="shared" si="243"/>
        <v>16.754181466810586</v>
      </c>
      <c r="V190" s="54">
        <f t="shared" si="243"/>
        <v>12.707857722542155</v>
      </c>
      <c r="W190" s="54">
        <f t="shared" si="243"/>
        <v>21.678384132290294</v>
      </c>
      <c r="X190" s="54">
        <f t="shared" si="243"/>
        <v>11.402734038596209</v>
      </c>
      <c r="Y190" s="77">
        <f t="shared" si="243"/>
        <v>13.269033708249184</v>
      </c>
      <c r="Z190" s="54">
        <f t="shared" si="243"/>
        <v>11.61918630184395</v>
      </c>
      <c r="AA190" s="54">
        <f t="shared" si="243"/>
        <v>21.356429752849611</v>
      </c>
      <c r="AB190" s="54">
        <f t="shared" si="243"/>
        <v>15.187771241197263</v>
      </c>
      <c r="AC190" s="54">
        <f t="shared" si="243"/>
        <v>13.182437291996141</v>
      </c>
    </row>
    <row r="191" spans="1:29" x14ac:dyDescent="0.2">
      <c r="A191" s="52">
        <v>2012</v>
      </c>
      <c r="B191" s="54">
        <f t="shared" si="242"/>
        <v>3.6549212709503185</v>
      </c>
      <c r="C191" s="54">
        <f t="shared" si="243"/>
        <v>-10.610182067352149</v>
      </c>
      <c r="D191" s="54">
        <f t="shared" si="243"/>
        <v>3.9495423416755986</v>
      </c>
      <c r="E191" s="77">
        <f t="shared" si="243"/>
        <v>1.9499758470947486</v>
      </c>
      <c r="F191" s="54">
        <f t="shared" si="243"/>
        <v>0.54278622007954735</v>
      </c>
      <c r="G191" s="54">
        <f t="shared" si="243"/>
        <v>7.3021663426067152</v>
      </c>
      <c r="H191" s="54">
        <f t="shared" si="243"/>
        <v>1.5229683227649913</v>
      </c>
      <c r="I191" s="77">
        <f t="shared" si="243"/>
        <v>1.7936578055689552</v>
      </c>
      <c r="J191" s="54">
        <f t="shared" si="243"/>
        <v>-0.35454234511844335</v>
      </c>
      <c r="K191" s="54">
        <f t="shared" si="243"/>
        <v>-2.6908790210107734</v>
      </c>
      <c r="L191" s="54">
        <f t="shared" si="243"/>
        <v>-2.4587746642436374</v>
      </c>
      <c r="M191" s="77">
        <f t="shared" si="243"/>
        <v>-1.1399069633715433</v>
      </c>
      <c r="N191" s="54">
        <f t="shared" si="243"/>
        <v>48.726832586539118</v>
      </c>
      <c r="O191" s="54">
        <f t="shared" si="243"/>
        <v>21.701215540972825</v>
      </c>
      <c r="P191" s="54">
        <f t="shared" si="243"/>
        <v>6.2379125426175435</v>
      </c>
      <c r="Q191" s="77">
        <f t="shared" si="243"/>
        <v>39.790796045961038</v>
      </c>
      <c r="R191" s="54">
        <f t="shared" si="243"/>
        <v>4.3197098875680666</v>
      </c>
      <c r="S191" s="54">
        <f t="shared" si="243"/>
        <v>-27.093828796853249</v>
      </c>
      <c r="T191" s="54">
        <f t="shared" si="243"/>
        <v>8.8046721742526284</v>
      </c>
      <c r="U191" s="77">
        <f t="shared" si="243"/>
        <v>2.6949973695394025</v>
      </c>
      <c r="V191" s="54">
        <f t="shared" si="243"/>
        <v>3.0844619576297627</v>
      </c>
      <c r="W191" s="54">
        <f t="shared" si="243"/>
        <v>-12.712850938430584</v>
      </c>
      <c r="X191" s="54">
        <f t="shared" si="243"/>
        <v>3.1768434407595492</v>
      </c>
      <c r="Y191" s="77">
        <f t="shared" si="243"/>
        <v>1.5852909269116513</v>
      </c>
      <c r="Z191" s="54">
        <f t="shared" si="243"/>
        <v>3.8390996498845071</v>
      </c>
      <c r="AA191" s="54">
        <f t="shared" si="243"/>
        <v>-9.9727654793039537</v>
      </c>
      <c r="AB191" s="54">
        <f t="shared" si="243"/>
        <v>4.3303983194326605</v>
      </c>
      <c r="AC191" s="54">
        <f t="shared" si="243"/>
        <v>2.0514183558084422</v>
      </c>
    </row>
    <row r="192" spans="1:29" x14ac:dyDescent="0.2">
      <c r="A192" s="52">
        <v>2013</v>
      </c>
      <c r="B192" s="54">
        <f t="shared" si="242"/>
        <v>-0.54621881022911101</v>
      </c>
      <c r="C192" s="54">
        <f t="shared" si="243"/>
        <v>-2.8816160267160535</v>
      </c>
      <c r="D192" s="54">
        <f t="shared" si="243"/>
        <v>4.6750242535055335</v>
      </c>
      <c r="E192" s="77">
        <f t="shared" si="243"/>
        <v>-0.13192229085631652</v>
      </c>
      <c r="F192" s="54">
        <f t="shared" si="243"/>
        <v>-1.0106366175679793</v>
      </c>
      <c r="G192" s="54">
        <f t="shared" si="243"/>
        <v>14.548105534328764</v>
      </c>
      <c r="H192" s="54">
        <f t="shared" si="243"/>
        <v>5.5789283930969926</v>
      </c>
      <c r="I192" s="77">
        <f t="shared" si="243"/>
        <v>2.903623170802383</v>
      </c>
      <c r="J192" s="54">
        <f t="shared" si="243"/>
        <v>2.1463265529810274</v>
      </c>
      <c r="K192" s="54">
        <f t="shared" si="243"/>
        <v>4.6016045468702718</v>
      </c>
      <c r="L192" s="54">
        <f t="shared" si="243"/>
        <v>-1.8430197193608784</v>
      </c>
      <c r="M192" s="77">
        <f t="shared" si="243"/>
        <v>1.5378734424635558</v>
      </c>
      <c r="N192" s="54">
        <f t="shared" si="243"/>
        <v>-13.22629959441602</v>
      </c>
      <c r="O192" s="54">
        <f t="shared" si="243"/>
        <v>9.4534782075471728</v>
      </c>
      <c r="P192" s="54">
        <f t="shared" si="243"/>
        <v>2.2596764141166927</v>
      </c>
      <c r="Q192" s="77">
        <f t="shared" si="243"/>
        <v>-10.173209182649288</v>
      </c>
      <c r="R192" s="54">
        <f t="shared" si="243"/>
        <v>-0.11494090058304868</v>
      </c>
      <c r="S192" s="54">
        <f t="shared" si="243"/>
        <v>27.826194498384726</v>
      </c>
      <c r="T192" s="54">
        <f t="shared" si="243"/>
        <v>6.2741610032284925</v>
      </c>
      <c r="U192" s="77">
        <f t="shared" si="243"/>
        <v>2.3139760983029847</v>
      </c>
      <c r="V192" s="54">
        <f t="shared" si="243"/>
        <v>0.64480470376801013</v>
      </c>
      <c r="W192" s="54">
        <f t="shared" si="243"/>
        <v>14.070840318244541</v>
      </c>
      <c r="X192" s="54">
        <f t="shared" si="243"/>
        <v>2.6744702883474187</v>
      </c>
      <c r="Y192" s="77">
        <f t="shared" si="243"/>
        <v>2.1248577674199276</v>
      </c>
      <c r="Z192" s="54">
        <f t="shared" si="243"/>
        <v>-1.0531769929453076</v>
      </c>
      <c r="AA192" s="54">
        <f t="shared" si="243"/>
        <v>-7.8923966515288049</v>
      </c>
      <c r="AB192" s="54">
        <f t="shared" si="243"/>
        <v>5.9958578921623911</v>
      </c>
      <c r="AC192" s="54">
        <f t="shared" si="243"/>
        <v>-1.1259714573440847</v>
      </c>
    </row>
    <row r="193" spans="1:29" x14ac:dyDescent="0.2">
      <c r="A193" s="93" t="s">
        <v>693</v>
      </c>
      <c r="B193" s="54">
        <f>(B171-B154)/B154*100</f>
        <v>37.12425293314304</v>
      </c>
      <c r="C193" s="54">
        <f t="shared" ref="C193:AC193" si="244">(C171-C154)/C154*100</f>
        <v>81.26368036454808</v>
      </c>
      <c r="D193" s="54">
        <f t="shared" si="244"/>
        <v>212.00498423957379</v>
      </c>
      <c r="E193" s="77">
        <f t="shared" si="244"/>
        <v>52.376834238529845</v>
      </c>
      <c r="F193" s="54">
        <f t="shared" si="244"/>
        <v>-17.464995474526503</v>
      </c>
      <c r="G193" s="54">
        <f t="shared" si="244"/>
        <v>282.46492420824541</v>
      </c>
      <c r="H193" s="54">
        <f t="shared" si="244"/>
        <v>-30.044033338902391</v>
      </c>
      <c r="I193" s="77">
        <f t="shared" si="244"/>
        <v>-7.9119433779534951</v>
      </c>
      <c r="J193" s="54">
        <f t="shared" si="244"/>
        <v>-15.711248462125463</v>
      </c>
      <c r="K193" s="54">
        <f t="shared" si="244"/>
        <v>164.67815501732105</v>
      </c>
      <c r="L193" s="54">
        <f t="shared" si="244"/>
        <v>113.12637616896896</v>
      </c>
      <c r="M193" s="77">
        <f t="shared" si="244"/>
        <v>8.292336559004422</v>
      </c>
      <c r="N193" s="54">
        <f t="shared" si="244"/>
        <v>81.089717137013182</v>
      </c>
      <c r="O193" s="54">
        <f t="shared" si="244"/>
        <v>103.7770292354035</v>
      </c>
      <c r="P193" s="54">
        <f t="shared" si="244"/>
        <v>52.339717116090121</v>
      </c>
      <c r="Q193" s="77">
        <f t="shared" si="244"/>
        <v>76.866809321421641</v>
      </c>
      <c r="R193" s="54">
        <f t="shared" si="244"/>
        <v>92.593047521642688</v>
      </c>
      <c r="S193" s="54">
        <f t="shared" si="244"/>
        <v>119.21344299378983</v>
      </c>
      <c r="T193" s="54">
        <f t="shared" si="244"/>
        <v>626.30599400688266</v>
      </c>
      <c r="U193" s="77">
        <f t="shared" si="244"/>
        <v>120.35483906298965</v>
      </c>
      <c r="V193" s="54">
        <f t="shared" si="244"/>
        <v>32.493553070091835</v>
      </c>
      <c r="W193" s="54">
        <f t="shared" si="244"/>
        <v>151.28526822225498</v>
      </c>
      <c r="X193" s="54">
        <f t="shared" si="244"/>
        <v>190.25278408499722</v>
      </c>
      <c r="Y193" s="77">
        <f t="shared" si="244"/>
        <v>54.777238173644648</v>
      </c>
      <c r="Z193" s="54">
        <f t="shared" si="244"/>
        <v>37.808836723147799</v>
      </c>
      <c r="AA193" s="54">
        <f t="shared" si="244"/>
        <v>65.280209548084073</v>
      </c>
      <c r="AB193" s="54">
        <f t="shared" si="244"/>
        <v>217.22382339865095</v>
      </c>
      <c r="AC193" s="54">
        <f t="shared" si="244"/>
        <v>49.946823974069552</v>
      </c>
    </row>
    <row r="194" spans="1:29" x14ac:dyDescent="0.2">
      <c r="A194" s="93" t="s">
        <v>694</v>
      </c>
      <c r="B194" s="54">
        <f>(B171-B162)/B162*100</f>
        <v>41.974030503739627</v>
      </c>
      <c r="C194" s="54">
        <f t="shared" ref="C194:AC194" si="245">(C171-C162)/C162*100</f>
        <v>48.300079523825808</v>
      </c>
      <c r="D194" s="54">
        <f t="shared" si="245"/>
        <v>78.825675355228398</v>
      </c>
      <c r="E194" s="77">
        <f t="shared" si="245"/>
        <v>46.655620089870439</v>
      </c>
      <c r="F194" s="54">
        <f t="shared" si="245"/>
        <v>-20.923574438795089</v>
      </c>
      <c r="G194" s="54">
        <f t="shared" si="245"/>
        <v>286.91058091497541</v>
      </c>
      <c r="H194" s="54">
        <f t="shared" si="245"/>
        <v>34.499825208725227</v>
      </c>
      <c r="I194" s="77">
        <f t="shared" si="245"/>
        <v>3.0690692575209044</v>
      </c>
      <c r="J194" s="54">
        <f t="shared" si="245"/>
        <v>4.5457816233416413</v>
      </c>
      <c r="K194" s="54">
        <f t="shared" si="245"/>
        <v>69.435220499214424</v>
      </c>
      <c r="L194" s="54">
        <f t="shared" si="245"/>
        <v>52.40828263762117</v>
      </c>
      <c r="M194" s="77">
        <f t="shared" si="245"/>
        <v>18.64927341570419</v>
      </c>
      <c r="N194" s="54">
        <f t="shared" si="245"/>
        <v>-5.541230997962046</v>
      </c>
      <c r="O194" s="54">
        <f t="shared" si="245"/>
        <v>9.0627542406974815</v>
      </c>
      <c r="P194" s="54">
        <f t="shared" si="245"/>
        <v>57.628849815228989</v>
      </c>
      <c r="Q194" s="77">
        <f t="shared" si="245"/>
        <v>1.4834285659615181</v>
      </c>
      <c r="R194" s="54">
        <f t="shared" si="245"/>
        <v>64.826067652685111</v>
      </c>
      <c r="S194" s="54">
        <f t="shared" si="245"/>
        <v>135.71416722893079</v>
      </c>
      <c r="T194" s="54">
        <f t="shared" si="245"/>
        <v>69.887352630653282</v>
      </c>
      <c r="U194" s="77">
        <f t="shared" si="245"/>
        <v>68.905394537973066</v>
      </c>
      <c r="V194" s="54">
        <f t="shared" si="245"/>
        <v>35.854537888745028</v>
      </c>
      <c r="W194" s="54">
        <f t="shared" si="245"/>
        <v>100.99075795502497</v>
      </c>
      <c r="X194" s="54">
        <f t="shared" si="245"/>
        <v>61.302071985399877</v>
      </c>
      <c r="Y194" s="77">
        <f t="shared" si="245"/>
        <v>44.372320791751811</v>
      </c>
      <c r="Z194" s="54">
        <f t="shared" si="245"/>
        <v>43.928273337595499</v>
      </c>
      <c r="AA194" s="54">
        <f t="shared" si="245"/>
        <v>35.590983336336009</v>
      </c>
      <c r="AB194" s="54">
        <f t="shared" si="245"/>
        <v>90.094365099876455</v>
      </c>
      <c r="AC194" s="54">
        <f t="shared" si="245"/>
        <v>46.900675884076705</v>
      </c>
    </row>
    <row r="195" spans="1:29" x14ac:dyDescent="0.2">
      <c r="A195" s="93" t="s">
        <v>712</v>
      </c>
      <c r="B195" s="54">
        <f>(B171-B166)/B166*100</f>
        <v>5.9348780241589409</v>
      </c>
      <c r="C195" s="54">
        <f t="shared" ref="C195:AC195" si="246">(C171-C166)/C166*100</f>
        <v>-15.172651722361097</v>
      </c>
      <c r="D195" s="54">
        <f t="shared" si="246"/>
        <v>42.128709767412062</v>
      </c>
      <c r="E195" s="77">
        <f t="shared" si="246"/>
        <v>6.7951314341746745</v>
      </c>
      <c r="F195" s="54">
        <f t="shared" si="246"/>
        <v>-25.545529272713768</v>
      </c>
      <c r="G195" s="54">
        <f t="shared" si="246"/>
        <v>26.814508674346389</v>
      </c>
      <c r="H195" s="54">
        <f t="shared" si="246"/>
        <v>-5.9674722879332958</v>
      </c>
      <c r="I195" s="77">
        <f t="shared" si="246"/>
        <v>-15.431802478386341</v>
      </c>
      <c r="J195" s="54">
        <f t="shared" si="246"/>
        <v>-5.1928847021874986</v>
      </c>
      <c r="K195" s="54">
        <f t="shared" si="246"/>
        <v>17.265909647136798</v>
      </c>
      <c r="L195" s="54">
        <f t="shared" si="246"/>
        <v>27.502094754769136</v>
      </c>
      <c r="M195" s="77">
        <f t="shared" si="246"/>
        <v>3.2168451677097427</v>
      </c>
      <c r="N195" s="54">
        <f t="shared" si="246"/>
        <v>-16.384246860813882</v>
      </c>
      <c r="O195" s="54">
        <f t="shared" si="246"/>
        <v>-44.227621068873098</v>
      </c>
      <c r="P195" s="54">
        <f t="shared" si="246"/>
        <v>57.132651465930351</v>
      </c>
      <c r="Q195" s="77">
        <f t="shared" si="246"/>
        <v>-12.165653034493076</v>
      </c>
      <c r="R195" s="54">
        <f t="shared" si="246"/>
        <v>18.45279743258029</v>
      </c>
      <c r="S195" s="54">
        <f t="shared" si="246"/>
        <v>24.563176322295895</v>
      </c>
      <c r="T195" s="54">
        <f t="shared" si="246"/>
        <v>65.741285591732435</v>
      </c>
      <c r="U195" s="77">
        <f t="shared" si="246"/>
        <v>24.561253849114973</v>
      </c>
      <c r="V195" s="54">
        <f t="shared" si="246"/>
        <v>8.258950164830603</v>
      </c>
      <c r="W195" s="54">
        <f t="shared" si="246"/>
        <v>20.733576560848697</v>
      </c>
      <c r="X195" s="54">
        <f t="shared" si="246"/>
        <v>42.673887269473646</v>
      </c>
      <c r="Y195" s="77">
        <f t="shared" si="246"/>
        <v>14.449342939770377</v>
      </c>
      <c r="Z195" s="54">
        <f t="shared" si="246"/>
        <v>4.8318246317113758</v>
      </c>
      <c r="AA195" s="54">
        <f t="shared" si="246"/>
        <v>-23.391047417018768</v>
      </c>
      <c r="AB195" s="54">
        <f t="shared" si="246"/>
        <v>40.51177216200697</v>
      </c>
      <c r="AC195" s="54">
        <f t="shared" si="246"/>
        <v>3.57942550017165</v>
      </c>
    </row>
    <row r="196" spans="1:29" x14ac:dyDescent="0.2">
      <c r="B196" s="54"/>
      <c r="C196" s="54"/>
      <c r="D196" s="54"/>
      <c r="E196" s="54"/>
      <c r="F196" s="54"/>
      <c r="G196" s="54"/>
      <c r="H196" s="54"/>
      <c r="I196" s="77"/>
      <c r="J196" s="54"/>
      <c r="K196" s="54"/>
      <c r="L196" s="54"/>
      <c r="M196" s="77"/>
      <c r="N196" s="54"/>
      <c r="O196" s="54"/>
      <c r="P196" s="54"/>
      <c r="Q196" s="77"/>
      <c r="R196" s="54"/>
      <c r="S196" s="54"/>
      <c r="T196" s="54"/>
      <c r="U196" s="77"/>
      <c r="V196" s="54"/>
      <c r="W196" s="54"/>
      <c r="X196" s="54"/>
      <c r="Y196" s="77"/>
      <c r="Z196" s="54"/>
      <c r="AA196" s="54"/>
      <c r="AB196" s="54"/>
      <c r="AC196" s="54"/>
    </row>
    <row r="197" spans="1:29" x14ac:dyDescent="0.2">
      <c r="A197" s="15" t="s">
        <v>707</v>
      </c>
      <c r="I197" s="76"/>
      <c r="M197" s="76"/>
      <c r="Q197" s="76"/>
      <c r="U197" s="76"/>
      <c r="Y197" s="76"/>
    </row>
    <row r="198" spans="1:29" x14ac:dyDescent="0.2">
      <c r="A198" s="52">
        <v>1995</v>
      </c>
      <c r="F198" s="54">
        <f>F153/$B153*100</f>
        <v>78.473698786403702</v>
      </c>
      <c r="G198" s="54">
        <f>G153/$C153*100</f>
        <v>45.571250492890847</v>
      </c>
      <c r="H198" s="54"/>
      <c r="I198" s="77">
        <f>I153/$E153*100</f>
        <v>75.382622842358018</v>
      </c>
      <c r="J198" s="54">
        <f>J153/$B153*100</f>
        <v>114.89149537095462</v>
      </c>
      <c r="K198" s="54">
        <f>K153/$C153*100</f>
        <v>79.333972916286854</v>
      </c>
      <c r="L198" s="54"/>
      <c r="M198" s="77">
        <f>M153/$E153*100</f>
        <v>111.55098401116143</v>
      </c>
      <c r="N198" s="54">
        <f>N153/$B153*100</f>
        <v>10.740538297517729</v>
      </c>
      <c r="O198" s="54">
        <f>O153/$C153*100</f>
        <v>18.341181723157472</v>
      </c>
      <c r="P198" s="54"/>
      <c r="Q198" s="77">
        <f>Q153/$E153*100</f>
        <v>11.454593550873945</v>
      </c>
      <c r="R198" s="54">
        <f>R153/$B153*100</f>
        <v>145.8505927138541</v>
      </c>
      <c r="S198" s="54">
        <f>S153/$C153*100</f>
        <v>107.06400425485893</v>
      </c>
      <c r="T198" s="54"/>
      <c r="U198" s="77">
        <f>U153/$E153*100</f>
        <v>142.20672130745672</v>
      </c>
      <c r="V198" s="54">
        <f>V153/$B153*100</f>
        <v>119.2278970942221</v>
      </c>
      <c r="W198" s="54">
        <f>W153/$C153*100</f>
        <v>84.106906575213159</v>
      </c>
      <c r="X198" s="54"/>
      <c r="Y198" s="77">
        <f>Y153/$E153*100</f>
        <v>115.9283964626606</v>
      </c>
      <c r="Z198" s="54">
        <f>Z153/$B153*100</f>
        <v>94.785401953523461</v>
      </c>
      <c r="AA198" s="54">
        <f>AA153/$C153*100</f>
        <v>104.31020061732418</v>
      </c>
      <c r="AB198" s="54"/>
      <c r="AC198" s="54">
        <f>AC153/$E153*100</f>
        <v>95.680225212841748</v>
      </c>
    </row>
    <row r="199" spans="1:29" x14ac:dyDescent="0.2">
      <c r="A199" s="52">
        <v>1996</v>
      </c>
      <c r="F199" s="54">
        <f t="shared" ref="F199:F216" si="247">F154/$B154*100</f>
        <v>78.519798166904067</v>
      </c>
      <c r="G199" s="54">
        <f t="shared" ref="G199:G216" si="248">G154/$C154*100</f>
        <v>49.292436514398396</v>
      </c>
      <c r="H199" s="54">
        <f t="shared" ref="H199:H216" si="249">H154/$D154*100</f>
        <v>428.07357631096943</v>
      </c>
      <c r="I199" s="77">
        <f t="shared" ref="I199:I216" si="250">I154/$E154*100</f>
        <v>98.727826882319178</v>
      </c>
      <c r="J199" s="54">
        <f t="shared" ref="J199" si="251">J154/$B154*100</f>
        <v>123.93117060089321</v>
      </c>
      <c r="K199" s="54">
        <f t="shared" ref="K199:K216" si="252">K154/$C154*100</f>
        <v>75.625446388387601</v>
      </c>
      <c r="L199" s="54">
        <f t="shared" ref="L199:L216" si="253">L154/$D154*100</f>
        <v>217.59770586672346</v>
      </c>
      <c r="M199" s="77">
        <f t="shared" ref="M199:M216" si="254">M154/$E154*100</f>
        <v>125.80402452655008</v>
      </c>
      <c r="N199" s="54">
        <f t="shared" ref="N199" si="255">N154/$B154*100</f>
        <v>20.960706669458133</v>
      </c>
      <c r="O199" s="54">
        <f t="shared" ref="O199:O216" si="256">O154/$C154*100</f>
        <v>11.359304662220643</v>
      </c>
      <c r="P199" s="54">
        <f t="shared" ref="P199:P216" si="257">P154/$D154*100</f>
        <v>63.700418404973469</v>
      </c>
      <c r="Q199" s="77">
        <f t="shared" ref="Q199:Q216" si="258">Q154/$E154*100</f>
        <v>22.904004307731523</v>
      </c>
      <c r="R199" s="54">
        <f t="shared" ref="R199" si="259">R154/$B154*100</f>
        <v>155.95406768639594</v>
      </c>
      <c r="S199" s="54">
        <f t="shared" ref="S199:S216" si="260">S154/$C154*100</f>
        <v>110.22699271968645</v>
      </c>
      <c r="T199" s="54">
        <f t="shared" ref="T199:T216" si="261">T154/$D154*100</f>
        <v>111.66902908787134</v>
      </c>
      <c r="U199" s="77">
        <f t="shared" ref="U199:U216" si="262">U154/$E154*100</f>
        <v>149.06802962965065</v>
      </c>
      <c r="V199" s="54">
        <f t="shared" ref="V199" si="263">V154/$B154*100</f>
        <v>127.92775545864291</v>
      </c>
      <c r="W199" s="54">
        <f t="shared" ref="W199:W216" si="264">W154/$C154*100</f>
        <v>83.178554536408683</v>
      </c>
      <c r="X199" s="54">
        <f t="shared" ref="X199:X216" si="265">X154/$D154*100</f>
        <v>194.1493280841201</v>
      </c>
      <c r="Y199" s="77">
        <f t="shared" ref="Y199:Y216" si="266">Y154/$E154*100</f>
        <v>128.32441390086839</v>
      </c>
      <c r="Z199" s="54">
        <f t="shared" ref="Z199" si="267">Z154/$B154*100</f>
        <v>92.388192591327837</v>
      </c>
      <c r="AA199" s="54">
        <f t="shared" ref="AA199:AA216" si="268">AA154/$C154*100</f>
        <v>104.5847437827201</v>
      </c>
      <c r="AB199" s="54">
        <f t="shared" ref="AB199:AB216" si="269">AB154/$D154*100</f>
        <v>74.339271407132429</v>
      </c>
      <c r="AC199" s="54">
        <f t="shared" ref="AC199:AC216" si="270">AC154/$E154*100</f>
        <v>92.280081945854903</v>
      </c>
    </row>
    <row r="200" spans="1:29" x14ac:dyDescent="0.2">
      <c r="A200" s="52">
        <v>1997</v>
      </c>
      <c r="F200" s="54">
        <f t="shared" si="247"/>
        <v>100.36402672636156</v>
      </c>
      <c r="G200" s="54">
        <f t="shared" si="248"/>
        <v>58.678676599254132</v>
      </c>
      <c r="H200" s="54">
        <f t="shared" si="249"/>
        <v>379.94153306198035</v>
      </c>
      <c r="I200" s="77">
        <f t="shared" si="250"/>
        <v>115.46724422923327</v>
      </c>
      <c r="J200" s="54">
        <f t="shared" ref="J200" si="271">J155/$B155*100</f>
        <v>117.11723060424471</v>
      </c>
      <c r="K200" s="54">
        <f t="shared" si="252"/>
        <v>87.223310394329317</v>
      </c>
      <c r="L200" s="54">
        <f t="shared" si="253"/>
        <v>206.74489738483342</v>
      </c>
      <c r="M200" s="77">
        <f t="shared" si="254"/>
        <v>120.8067016408052</v>
      </c>
      <c r="N200" s="54">
        <f t="shared" ref="N200" si="272">N155/$B155*100</f>
        <v>44.506962958746662</v>
      </c>
      <c r="O200" s="54">
        <f t="shared" si="256"/>
        <v>12.53916083727033</v>
      </c>
      <c r="P200" s="54">
        <f t="shared" si="257"/>
        <v>2.8040221677203023</v>
      </c>
      <c r="Q200" s="77">
        <f t="shared" si="258"/>
        <v>39.592110621786759</v>
      </c>
      <c r="R200" s="54">
        <f t="shared" ref="R200" si="273">R155/$B155*100</f>
        <v>156.58352952905346</v>
      </c>
      <c r="S200" s="54">
        <f t="shared" si="260"/>
        <v>120.57584607549809</v>
      </c>
      <c r="T200" s="54">
        <f t="shared" si="261"/>
        <v>135.90789156587667</v>
      </c>
      <c r="U200" s="77">
        <f t="shared" si="262"/>
        <v>152.74153814210331</v>
      </c>
      <c r="V200" s="54">
        <f t="shared" ref="V200" si="274">V155/$B155*100</f>
        <v>126.83571678786483</v>
      </c>
      <c r="W200" s="54">
        <f t="shared" si="264"/>
        <v>93.873530073398726</v>
      </c>
      <c r="X200" s="54">
        <f t="shared" si="265"/>
        <v>190.7437747416536</v>
      </c>
      <c r="Y200" s="77">
        <f t="shared" si="266"/>
        <v>128.65454786882009</v>
      </c>
      <c r="Z200" s="54">
        <f t="shared" ref="Z200" si="275">Z155/$B155*100</f>
        <v>92.631061707164406</v>
      </c>
      <c r="AA200" s="54">
        <f t="shared" si="268"/>
        <v>101.68229450321419</v>
      </c>
      <c r="AB200" s="54">
        <f t="shared" si="269"/>
        <v>75.082265108990882</v>
      </c>
      <c r="AC200" s="54">
        <f t="shared" si="270"/>
        <v>92.131620827436848</v>
      </c>
    </row>
    <row r="201" spans="1:29" x14ac:dyDescent="0.2">
      <c r="A201" s="52">
        <v>1998</v>
      </c>
      <c r="F201" s="54">
        <f t="shared" si="247"/>
        <v>96.677886538791753</v>
      </c>
      <c r="G201" s="54">
        <f t="shared" si="248"/>
        <v>63.596647326495727</v>
      </c>
      <c r="H201" s="54">
        <f t="shared" si="249"/>
        <v>92.763613241621101</v>
      </c>
      <c r="I201" s="77">
        <f t="shared" si="250"/>
        <v>94.408967893593626</v>
      </c>
      <c r="J201" s="54">
        <f t="shared" ref="J201" si="276">J156/$B156*100</f>
        <v>112.12679679846573</v>
      </c>
      <c r="K201" s="54">
        <f t="shared" si="252"/>
        <v>91.061163407903535</v>
      </c>
      <c r="L201" s="54">
        <f t="shared" si="253"/>
        <v>207.76215244234854</v>
      </c>
      <c r="M201" s="77">
        <f t="shared" si="254"/>
        <v>117.25792611106323</v>
      </c>
      <c r="N201" s="54">
        <f t="shared" ref="N201" si="277">N156/$B156*100</f>
        <v>46.812875632538933</v>
      </c>
      <c r="O201" s="54">
        <f t="shared" si="256"/>
        <v>11.175367382759106</v>
      </c>
      <c r="P201" s="54">
        <f t="shared" si="257"/>
        <v>3.8310283918207566</v>
      </c>
      <c r="Q201" s="77">
        <f t="shared" si="258"/>
        <v>41.770827481157319</v>
      </c>
      <c r="R201" s="54">
        <f t="shared" ref="R201" si="278">R156/$B156*100</f>
        <v>159.07500494260191</v>
      </c>
      <c r="S201" s="54">
        <f t="shared" si="260"/>
        <v>132.95020078454917</v>
      </c>
      <c r="T201" s="54">
        <f t="shared" si="261"/>
        <v>167.32917779397675</v>
      </c>
      <c r="U201" s="77">
        <f t="shared" si="262"/>
        <v>158.04349865708488</v>
      </c>
      <c r="V201" s="54">
        <f t="shared" ref="V201" si="279">V156/$B156*100</f>
        <v>124.72714070096356</v>
      </c>
      <c r="W201" s="54">
        <f t="shared" si="264"/>
        <v>100.53906024015289</v>
      </c>
      <c r="X201" s="54">
        <f t="shared" si="265"/>
        <v>178.63653958451445</v>
      </c>
      <c r="Y201" s="77">
        <f t="shared" si="266"/>
        <v>126.87264902837248</v>
      </c>
      <c r="Z201" s="54">
        <f t="shared" ref="Z201" si="280">Z156/$B156*100</f>
        <v>93.152739828919735</v>
      </c>
      <c r="AA201" s="54">
        <f t="shared" si="268"/>
        <v>99.850727354333031</v>
      </c>
      <c r="AB201" s="54">
        <f t="shared" si="269"/>
        <v>78.224540718222229</v>
      </c>
      <c r="AC201" s="54">
        <f t="shared" si="270"/>
        <v>92.558621249070526</v>
      </c>
    </row>
    <row r="202" spans="1:29" x14ac:dyDescent="0.2">
      <c r="A202" s="52">
        <v>1999</v>
      </c>
      <c r="F202" s="54">
        <f t="shared" si="247"/>
        <v>97.628459812600966</v>
      </c>
      <c r="G202" s="54">
        <f t="shared" si="248"/>
        <v>64.105098215197941</v>
      </c>
      <c r="H202" s="54">
        <f t="shared" si="249"/>
        <v>83.098373359212758</v>
      </c>
      <c r="I202" s="77">
        <f t="shared" si="250"/>
        <v>94.492856724725286</v>
      </c>
      <c r="J202" s="54">
        <f t="shared" ref="J202" si="281">J157/$B157*100</f>
        <v>108.76310159821053</v>
      </c>
      <c r="K202" s="54">
        <f t="shared" si="252"/>
        <v>115.53317934426192</v>
      </c>
      <c r="L202" s="54">
        <f t="shared" si="253"/>
        <v>220.98856924194368</v>
      </c>
      <c r="M202" s="77">
        <f t="shared" si="254"/>
        <v>117.35824179423564</v>
      </c>
      <c r="N202" s="54">
        <f t="shared" ref="N202" si="282">N157/$B157*100</f>
        <v>78.972141726255913</v>
      </c>
      <c r="O202" s="54">
        <f t="shared" si="256"/>
        <v>9.4255811500808715</v>
      </c>
      <c r="P202" s="54">
        <f t="shared" si="257"/>
        <v>9.1747151237204356</v>
      </c>
      <c r="Q202" s="77">
        <f t="shared" si="258"/>
        <v>69.578321896623535</v>
      </c>
      <c r="R202" s="54">
        <f t="shared" ref="R202" si="283">R157/$B157*100</f>
        <v>161.54482849528358</v>
      </c>
      <c r="S202" s="54">
        <f t="shared" si="260"/>
        <v>114.89953665791511</v>
      </c>
      <c r="T202" s="54">
        <f t="shared" si="261"/>
        <v>208.74579042384531</v>
      </c>
      <c r="U202" s="77">
        <f t="shared" si="262"/>
        <v>162.09333362697069</v>
      </c>
      <c r="V202" s="54">
        <f t="shared" ref="V202" si="284">V157/$B157*100</f>
        <v>124.78061077003002</v>
      </c>
      <c r="W202" s="54">
        <f t="shared" si="264"/>
        <v>107.92522260478961</v>
      </c>
      <c r="X202" s="54">
        <f t="shared" si="265"/>
        <v>199.18832087846181</v>
      </c>
      <c r="Y202" s="77">
        <f t="shared" si="266"/>
        <v>129.15689700807769</v>
      </c>
      <c r="Z202" s="54">
        <f t="shared" ref="Z202" si="285">Z157/$B157*100</f>
        <v>93.083341925642088</v>
      </c>
      <c r="AA202" s="54">
        <f t="shared" si="268"/>
        <v>97.787945768197233</v>
      </c>
      <c r="AB202" s="54">
        <f t="shared" si="269"/>
        <v>72.314980173300029</v>
      </c>
      <c r="AC202" s="54">
        <f t="shared" si="270"/>
        <v>91.861851631274448</v>
      </c>
    </row>
    <row r="203" spans="1:29" x14ac:dyDescent="0.2">
      <c r="A203" s="52">
        <v>2000</v>
      </c>
      <c r="F203" s="54">
        <f t="shared" si="247"/>
        <v>105.31629872283064</v>
      </c>
      <c r="G203" s="54">
        <f t="shared" si="248"/>
        <v>57.46082019121139</v>
      </c>
      <c r="H203" s="54">
        <f t="shared" si="249"/>
        <v>93.806043877599961</v>
      </c>
      <c r="I203" s="77">
        <f t="shared" si="250"/>
        <v>100.16443947157524</v>
      </c>
      <c r="J203" s="54">
        <f t="shared" ref="J203" si="286">J158/$B158*100</f>
        <v>120.05313708796031</v>
      </c>
      <c r="K203" s="54">
        <f t="shared" si="252"/>
        <v>91.341545077760927</v>
      </c>
      <c r="L203" s="54">
        <f t="shared" si="253"/>
        <v>227.76165774464712</v>
      </c>
      <c r="M203" s="77">
        <f t="shared" si="254"/>
        <v>126.9424321708553</v>
      </c>
      <c r="N203" s="54">
        <f t="shared" ref="N203" si="287">N158/$B158*100</f>
        <v>54.399069017841306</v>
      </c>
      <c r="O203" s="54">
        <f t="shared" si="256"/>
        <v>8.1296661855146812</v>
      </c>
      <c r="P203" s="54">
        <f t="shared" si="257"/>
        <v>19.374632841190937</v>
      </c>
      <c r="Q203" s="77">
        <f t="shared" si="258"/>
        <v>47.337203072397045</v>
      </c>
      <c r="R203" s="54">
        <f t="shared" ref="R203" si="288">R158/$B158*100</f>
        <v>182.97987791575784</v>
      </c>
      <c r="S203" s="54">
        <f t="shared" si="260"/>
        <v>87.624505272210314</v>
      </c>
      <c r="T203" s="54">
        <f t="shared" si="261"/>
        <v>230.35281255799887</v>
      </c>
      <c r="U203" s="77">
        <f t="shared" si="262"/>
        <v>178.83661884773193</v>
      </c>
      <c r="V203" s="54">
        <f t="shared" ref="V203" si="289">V158/$B158*100</f>
        <v>138.18060527443839</v>
      </c>
      <c r="W203" s="54">
        <f t="shared" si="264"/>
        <v>84.812488629029559</v>
      </c>
      <c r="X203" s="54">
        <f t="shared" si="265"/>
        <v>211.34323958155576</v>
      </c>
      <c r="Y203" s="77">
        <f t="shared" si="266"/>
        <v>139.9237739035122</v>
      </c>
      <c r="Z203" s="54">
        <f t="shared" ref="Z203" si="290">Z158/$B158*100</f>
        <v>89.266996319071936</v>
      </c>
      <c r="AA203" s="54">
        <f t="shared" si="268"/>
        <v>104.26938269514272</v>
      </c>
      <c r="AB203" s="54">
        <f t="shared" si="269"/>
        <v>68.70014522594883</v>
      </c>
      <c r="AC203" s="54">
        <f t="shared" si="270"/>
        <v>88.776971732561421</v>
      </c>
    </row>
    <row r="204" spans="1:29" x14ac:dyDescent="0.2">
      <c r="A204" s="52">
        <v>2001</v>
      </c>
      <c r="F204" s="54">
        <f t="shared" si="247"/>
        <v>94.422796569012064</v>
      </c>
      <c r="G204" s="54">
        <f t="shared" si="248"/>
        <v>53.606680398886262</v>
      </c>
      <c r="H204" s="54">
        <f t="shared" si="249"/>
        <v>116.2811597483105</v>
      </c>
      <c r="I204" s="77">
        <f t="shared" si="250"/>
        <v>92.518073916149035</v>
      </c>
      <c r="J204" s="54">
        <f t="shared" ref="J204" si="291">J159/$B159*100</f>
        <v>114.76337965906764</v>
      </c>
      <c r="K204" s="54">
        <f t="shared" si="252"/>
        <v>93.35736325852524</v>
      </c>
      <c r="L204" s="54">
        <f t="shared" si="253"/>
        <v>204.68016990118153</v>
      </c>
      <c r="M204" s="77">
        <f t="shared" si="254"/>
        <v>120.74196744579862</v>
      </c>
      <c r="N204" s="54">
        <f t="shared" ref="N204" si="292">N159/$B159*100</f>
        <v>33.313834266329131</v>
      </c>
      <c r="O204" s="54">
        <f t="shared" si="256"/>
        <v>8.4650530454541215</v>
      </c>
      <c r="P204" s="54">
        <f t="shared" si="257"/>
        <v>21.228652726300588</v>
      </c>
      <c r="Q204" s="77">
        <f t="shared" si="258"/>
        <v>29.895866095182416</v>
      </c>
      <c r="R204" s="54">
        <f t="shared" ref="R204" si="293">R159/$B159*100</f>
        <v>177.93079699154674</v>
      </c>
      <c r="S204" s="54">
        <f t="shared" si="260"/>
        <v>81.331333666353515</v>
      </c>
      <c r="T204" s="54">
        <f t="shared" si="261"/>
        <v>233.0672848571009</v>
      </c>
      <c r="U204" s="77">
        <f t="shared" si="262"/>
        <v>173.72566740624134</v>
      </c>
      <c r="V204" s="54">
        <f t="shared" ref="V204" si="294">V159/$B159*100</f>
        <v>132.09527054637579</v>
      </c>
      <c r="W204" s="54">
        <f t="shared" si="264"/>
        <v>83.477090587036201</v>
      </c>
      <c r="X204" s="54">
        <f t="shared" si="265"/>
        <v>201.5485229103632</v>
      </c>
      <c r="Y204" s="77">
        <f t="shared" si="266"/>
        <v>133.68787404819525</v>
      </c>
      <c r="Z204" s="54">
        <f t="shared" ref="Z204" si="295">Z159/$B159*100</f>
        <v>90.908376012720353</v>
      </c>
      <c r="AA204" s="54">
        <f t="shared" si="268"/>
        <v>104.68044285034115</v>
      </c>
      <c r="AB204" s="54">
        <f t="shared" si="269"/>
        <v>71.234360357528587</v>
      </c>
      <c r="AC204" s="54">
        <f t="shared" si="270"/>
        <v>90.457239382529153</v>
      </c>
    </row>
    <row r="205" spans="1:29" x14ac:dyDescent="0.2">
      <c r="A205" s="52">
        <v>2002</v>
      </c>
      <c r="F205" s="54">
        <f t="shared" si="247"/>
        <v>94.299492500382456</v>
      </c>
      <c r="G205" s="54">
        <f t="shared" si="248"/>
        <v>42.00057233037456</v>
      </c>
      <c r="H205" s="54">
        <f t="shared" si="249"/>
        <v>115.77229868657169</v>
      </c>
      <c r="I205" s="77">
        <f t="shared" si="250"/>
        <v>91.235693587073115</v>
      </c>
      <c r="J205" s="54">
        <f t="shared" ref="J205" si="296">J160/$B160*100</f>
        <v>102.38897311005435</v>
      </c>
      <c r="K205" s="54">
        <f t="shared" si="252"/>
        <v>94.482711701789441</v>
      </c>
      <c r="L205" s="54">
        <f t="shared" si="253"/>
        <v>190.01641982958603</v>
      </c>
      <c r="M205" s="77">
        <f t="shared" si="254"/>
        <v>109.67126155759321</v>
      </c>
      <c r="N205" s="54">
        <f t="shared" ref="N205" si="297">N160/$B160*100</f>
        <v>28.101430401344224</v>
      </c>
      <c r="O205" s="54">
        <f t="shared" si="256"/>
        <v>24.729351474978252</v>
      </c>
      <c r="P205" s="54">
        <f t="shared" si="257"/>
        <v>16.803586929125778</v>
      </c>
      <c r="Q205" s="77">
        <f t="shared" si="258"/>
        <v>26.73975869656655</v>
      </c>
      <c r="R205" s="54">
        <f t="shared" ref="R205" si="298">R160/$B160*100</f>
        <v>185.49136874388233</v>
      </c>
      <c r="S205" s="54">
        <f t="shared" si="260"/>
        <v>96.316639031169771</v>
      </c>
      <c r="T205" s="54">
        <f t="shared" si="261"/>
        <v>245.38521314547719</v>
      </c>
      <c r="U205" s="77">
        <f t="shared" si="262"/>
        <v>182.40424998667913</v>
      </c>
      <c r="V205" s="54">
        <f t="shared" ref="V205" si="299">V160/$B160*100</f>
        <v>127.79163601674048</v>
      </c>
      <c r="W205" s="54">
        <f t="shared" si="264"/>
        <v>88.640041910872043</v>
      </c>
      <c r="X205" s="54">
        <f t="shared" si="265"/>
        <v>197.52207055919999</v>
      </c>
      <c r="Y205" s="77">
        <f t="shared" si="266"/>
        <v>130.42315188376568</v>
      </c>
      <c r="Z205" s="54">
        <f t="shared" ref="Z205" si="300">Z160/$B160*100</f>
        <v>92.075973211158185</v>
      </c>
      <c r="AA205" s="54">
        <f t="shared" si="268"/>
        <v>103.23898212268425</v>
      </c>
      <c r="AB205" s="54">
        <f t="shared" si="269"/>
        <v>72.194242211975563</v>
      </c>
      <c r="AC205" s="54">
        <f t="shared" si="270"/>
        <v>91.325668255630944</v>
      </c>
    </row>
    <row r="206" spans="1:29" x14ac:dyDescent="0.2">
      <c r="A206" s="52">
        <v>2003</v>
      </c>
      <c r="F206" s="54">
        <f t="shared" si="247"/>
        <v>101.12599237672065</v>
      </c>
      <c r="G206" s="54">
        <f t="shared" si="248"/>
        <v>41.263874047535666</v>
      </c>
      <c r="H206" s="54">
        <f t="shared" si="249"/>
        <v>119.84907362434589</v>
      </c>
      <c r="I206" s="77">
        <f t="shared" si="250"/>
        <v>96.883994865302952</v>
      </c>
      <c r="J206" s="54">
        <f t="shared" ref="J206" si="301">J161/$B161*100</f>
        <v>98.498444008277374</v>
      </c>
      <c r="K206" s="54">
        <f t="shared" si="252"/>
        <v>99.260832166981444</v>
      </c>
      <c r="L206" s="54">
        <f t="shared" si="253"/>
        <v>181.20307992843371</v>
      </c>
      <c r="M206" s="77">
        <f t="shared" si="254"/>
        <v>106.83744906007912</v>
      </c>
      <c r="N206" s="54">
        <f t="shared" ref="N206" si="302">N161/$B161*100</f>
        <v>57.187615322046767</v>
      </c>
      <c r="O206" s="54">
        <f t="shared" si="256"/>
        <v>16.42847608175774</v>
      </c>
      <c r="P206" s="54">
        <f t="shared" si="257"/>
        <v>23.2240775412874</v>
      </c>
      <c r="Q206" s="77">
        <f t="shared" si="258"/>
        <v>49.633384379126646</v>
      </c>
      <c r="R206" s="54">
        <f t="shared" ref="R206" si="303">R161/$B161*100</f>
        <v>179.02013487230397</v>
      </c>
      <c r="S206" s="54">
        <f t="shared" si="260"/>
        <v>87.700903490458145</v>
      </c>
      <c r="T206" s="54">
        <f t="shared" si="261"/>
        <v>279.98415751146473</v>
      </c>
      <c r="U206" s="77">
        <f t="shared" si="262"/>
        <v>179.78106465659164</v>
      </c>
      <c r="V206" s="54">
        <f t="shared" ref="V206" si="304">V161/$B161*100</f>
        <v>124.95319544280341</v>
      </c>
      <c r="W206" s="54">
        <f t="shared" si="264"/>
        <v>87.976444745070609</v>
      </c>
      <c r="X206" s="54">
        <f t="shared" si="265"/>
        <v>205.03933459661175</v>
      </c>
      <c r="Y206" s="77">
        <f t="shared" si="266"/>
        <v>129.17730427364179</v>
      </c>
      <c r="Z206" s="54">
        <f t="shared" ref="Z206" si="305">Z161/$B161*100</f>
        <v>92.841540683741314</v>
      </c>
      <c r="AA206" s="54">
        <f t="shared" si="268"/>
        <v>103.44926289406446</v>
      </c>
      <c r="AB206" s="54">
        <f t="shared" si="269"/>
        <v>69.866793010929456</v>
      </c>
      <c r="AC206" s="54">
        <f t="shared" si="270"/>
        <v>91.62974753755627</v>
      </c>
    </row>
    <row r="207" spans="1:29" x14ac:dyDescent="0.2">
      <c r="A207" s="52">
        <v>2004</v>
      </c>
      <c r="F207" s="54">
        <f t="shared" si="247"/>
        <v>84.852562295380665</v>
      </c>
      <c r="G207" s="54">
        <f t="shared" si="248"/>
        <v>39.86501039549448</v>
      </c>
      <c r="H207" s="54">
        <f t="shared" si="249"/>
        <v>127.61149752168284</v>
      </c>
      <c r="I207" s="77">
        <f t="shared" si="250"/>
        <v>84.897381509691996</v>
      </c>
      <c r="J207" s="54">
        <f t="shared" ref="J207" si="306">J162/$B162*100</f>
        <v>103.45185832614435</v>
      </c>
      <c r="K207" s="54">
        <f t="shared" si="252"/>
        <v>96.652467953848515</v>
      </c>
      <c r="L207" s="54">
        <f t="shared" si="253"/>
        <v>174.40192951779187</v>
      </c>
      <c r="M207" s="77">
        <f t="shared" si="254"/>
        <v>110.51136417078638</v>
      </c>
      <c r="N207" s="54">
        <f t="shared" ref="N207" si="307">N162/$B162*100</f>
        <v>41.605626537957299</v>
      </c>
      <c r="O207" s="54">
        <f t="shared" si="256"/>
        <v>17.364452857230138</v>
      </c>
      <c r="P207" s="54">
        <f t="shared" si="257"/>
        <v>35.284832905450969</v>
      </c>
      <c r="Q207" s="77">
        <f t="shared" si="258"/>
        <v>38.418675715828584</v>
      </c>
      <c r="R207" s="54">
        <f t="shared" ref="R207" si="308">R162/$B162*100</f>
        <v>188.67139117790106</v>
      </c>
      <c r="S207" s="54">
        <f t="shared" si="260"/>
        <v>83.868726100240863</v>
      </c>
      <c r="T207" s="54">
        <f t="shared" si="261"/>
        <v>273.62744907869416</v>
      </c>
      <c r="U207" s="77">
        <f t="shared" si="262"/>
        <v>187.17306276361515</v>
      </c>
      <c r="V207" s="54">
        <f t="shared" ref="V207" si="309">V162/$B162*100</f>
        <v>129.17545930840154</v>
      </c>
      <c r="W207" s="54">
        <f t="shared" si="264"/>
        <v>85.081061532035491</v>
      </c>
      <c r="X207" s="54">
        <f t="shared" si="265"/>
        <v>200.23531804583982</v>
      </c>
      <c r="Y207" s="77">
        <f t="shared" si="266"/>
        <v>132.40738499922216</v>
      </c>
      <c r="Z207" s="54">
        <f t="shared" ref="Z207" si="310">Z162/$B162*100</f>
        <v>91.588734773253108</v>
      </c>
      <c r="AA207" s="54">
        <f t="shared" si="268"/>
        <v>104.30111989083342</v>
      </c>
      <c r="AB207" s="54">
        <f t="shared" si="269"/>
        <v>71.102225460830951</v>
      </c>
      <c r="AC207" s="54">
        <f t="shared" si="270"/>
        <v>90.656972777965464</v>
      </c>
    </row>
    <row r="208" spans="1:29" x14ac:dyDescent="0.2">
      <c r="A208" s="52">
        <v>2005</v>
      </c>
      <c r="F208" s="54">
        <f t="shared" si="247"/>
        <v>76.793693100977521</v>
      </c>
      <c r="G208" s="54">
        <f t="shared" si="248"/>
        <v>58.817526482599604</v>
      </c>
      <c r="H208" s="54">
        <f t="shared" si="249"/>
        <v>155.27696174355347</v>
      </c>
      <c r="I208" s="77">
        <f t="shared" si="250"/>
        <v>83.667586471587384</v>
      </c>
      <c r="J208" s="54">
        <f t="shared" ref="J208" si="311">J163/$B163*100</f>
        <v>98.677302002338934</v>
      </c>
      <c r="K208" s="54">
        <f t="shared" si="252"/>
        <v>100.91590309979242</v>
      </c>
      <c r="L208" s="54">
        <f t="shared" si="253"/>
        <v>167.55673334316265</v>
      </c>
      <c r="M208" s="77">
        <f t="shared" si="254"/>
        <v>106.55280785319539</v>
      </c>
      <c r="N208" s="54">
        <f t="shared" ref="N208" si="312">N163/$B163*100</f>
        <v>49.845315223215515</v>
      </c>
      <c r="O208" s="54">
        <f t="shared" si="256"/>
        <v>15.012728586349599</v>
      </c>
      <c r="P208" s="54">
        <f t="shared" si="257"/>
        <v>19.926890961523501</v>
      </c>
      <c r="Q208" s="77">
        <f t="shared" si="258"/>
        <v>42.960960005067719</v>
      </c>
      <c r="R208" s="54">
        <f t="shared" ref="R208" si="313">R163/$B163*100</f>
        <v>189.98251589449822</v>
      </c>
      <c r="S208" s="54">
        <f t="shared" si="260"/>
        <v>83.182221978362833</v>
      </c>
      <c r="T208" s="54">
        <f t="shared" si="261"/>
        <v>241.09182598276124</v>
      </c>
      <c r="U208" s="77">
        <f t="shared" si="262"/>
        <v>184.73173981282645</v>
      </c>
      <c r="V208" s="54">
        <f t="shared" ref="V208" si="314">V163/$B163*100</f>
        <v>126.66309326538756</v>
      </c>
      <c r="W208" s="54">
        <f t="shared" si="264"/>
        <v>88.626420622652972</v>
      </c>
      <c r="X208" s="54">
        <f t="shared" si="265"/>
        <v>187.41329912351682</v>
      </c>
      <c r="Y208" s="77">
        <f t="shared" si="266"/>
        <v>129.51639928319878</v>
      </c>
      <c r="Z208" s="54">
        <f t="shared" ref="Z208" si="315">Z163/$B163*100</f>
        <v>92.276191069816591</v>
      </c>
      <c r="AA208" s="54">
        <f t="shared" si="268"/>
        <v>103.29471727411838</v>
      </c>
      <c r="AB208" s="54">
        <f t="shared" si="269"/>
        <v>74.677971019083898</v>
      </c>
      <c r="AC208" s="54">
        <f t="shared" si="270"/>
        <v>91.449640666172115</v>
      </c>
    </row>
    <row r="209" spans="1:29" x14ac:dyDescent="0.2">
      <c r="A209" s="52">
        <v>2006</v>
      </c>
      <c r="F209" s="54">
        <f t="shared" si="247"/>
        <v>78.055199612137372</v>
      </c>
      <c r="G209" s="54">
        <f t="shared" si="248"/>
        <v>74.352272383787366</v>
      </c>
      <c r="H209" s="54">
        <f t="shared" si="249"/>
        <v>170.34080098728674</v>
      </c>
      <c r="I209" s="77">
        <f t="shared" si="250"/>
        <v>87.24758121730062</v>
      </c>
      <c r="J209" s="54">
        <f t="shared" ref="J209" si="316">J164/$B164*100</f>
        <v>94.101548105446156</v>
      </c>
      <c r="K209" s="54">
        <f t="shared" si="252"/>
        <v>92.91206333854754</v>
      </c>
      <c r="L209" s="54">
        <f t="shared" si="253"/>
        <v>171.50363549294866</v>
      </c>
      <c r="M209" s="77">
        <f t="shared" si="254"/>
        <v>102.01083947932258</v>
      </c>
      <c r="N209" s="54">
        <f t="shared" ref="N209" si="317">N164/$B164*100</f>
        <v>48.214835555883823</v>
      </c>
      <c r="O209" s="54">
        <f t="shared" si="256"/>
        <v>16.495032692879612</v>
      </c>
      <c r="P209" s="54">
        <f t="shared" si="257"/>
        <v>23.900024129797366</v>
      </c>
      <c r="Q209" s="77">
        <f t="shared" si="258"/>
        <v>42.390228809484114</v>
      </c>
      <c r="R209" s="54">
        <f t="shared" ref="R209" si="318">R164/$B164*100</f>
        <v>191.34793487402771</v>
      </c>
      <c r="S209" s="54">
        <f t="shared" si="260"/>
        <v>81.363201737088701</v>
      </c>
      <c r="T209" s="54">
        <f t="shared" si="261"/>
        <v>248.18420121274261</v>
      </c>
      <c r="U209" s="77">
        <f t="shared" si="262"/>
        <v>185.80035698991389</v>
      </c>
      <c r="V209" s="54">
        <f t="shared" ref="V209" si="319">V164/$B164*100</f>
        <v>125.04691384501929</v>
      </c>
      <c r="W209" s="54">
        <f t="shared" si="264"/>
        <v>85.021302148449166</v>
      </c>
      <c r="X209" s="54">
        <f t="shared" si="265"/>
        <v>193.68785264458722</v>
      </c>
      <c r="Y209" s="77">
        <f t="shared" si="266"/>
        <v>128.00521111663082</v>
      </c>
      <c r="Z209" s="54">
        <f t="shared" ref="Z209" si="320">Z164/$B164*100</f>
        <v>92.695217206809588</v>
      </c>
      <c r="AA209" s="54">
        <f t="shared" si="268"/>
        <v>104.36844774599503</v>
      </c>
      <c r="AB209" s="54">
        <f t="shared" si="269"/>
        <v>72.676497465366282</v>
      </c>
      <c r="AC209" s="54">
        <f t="shared" si="270"/>
        <v>91.832447480346602</v>
      </c>
    </row>
    <row r="210" spans="1:29" x14ac:dyDescent="0.2">
      <c r="A210" s="52">
        <v>2007</v>
      </c>
      <c r="F210" s="54">
        <f t="shared" si="247"/>
        <v>74.819538825842614</v>
      </c>
      <c r="G210" s="54">
        <f t="shared" si="248"/>
        <v>67.91161010113656</v>
      </c>
      <c r="H210" s="54">
        <f t="shared" si="249"/>
        <v>140.15625038422078</v>
      </c>
      <c r="I210" s="77">
        <f t="shared" si="250"/>
        <v>80.548691887415828</v>
      </c>
      <c r="J210" s="54">
        <f t="shared" ref="J210" si="321">J165/$B165*100</f>
        <v>88.481709299618998</v>
      </c>
      <c r="K210" s="54">
        <f t="shared" si="252"/>
        <v>85.930456942160077</v>
      </c>
      <c r="L210" s="54">
        <f t="shared" si="253"/>
        <v>164.89640273825265</v>
      </c>
      <c r="M210" s="77">
        <f t="shared" si="254"/>
        <v>95.826916422674984</v>
      </c>
      <c r="N210" s="54">
        <f t="shared" ref="N210" si="322">N165/$B165*100</f>
        <v>36.842732872920905</v>
      </c>
      <c r="O210" s="54">
        <f t="shared" si="256"/>
        <v>16.624556121452599</v>
      </c>
      <c r="P210" s="54">
        <f t="shared" si="257"/>
        <v>28.113659176276904</v>
      </c>
      <c r="Q210" s="77">
        <f t="shared" si="258"/>
        <v>33.611850649955727</v>
      </c>
      <c r="R210" s="54">
        <f t="shared" ref="R210" si="323">R165/$B165*100</f>
        <v>191.94689296931878</v>
      </c>
      <c r="S210" s="54">
        <f t="shared" si="260"/>
        <v>90.601372561244645</v>
      </c>
      <c r="T210" s="54">
        <f t="shared" si="261"/>
        <v>217.82237356667534</v>
      </c>
      <c r="U210" s="77">
        <f t="shared" si="262"/>
        <v>182.71602040678471</v>
      </c>
      <c r="V210" s="54">
        <f t="shared" ref="V210" si="324">V165/$B165*100</f>
        <v>121.8748791200787</v>
      </c>
      <c r="W210" s="54">
        <f t="shared" si="264"/>
        <v>83.911980668864857</v>
      </c>
      <c r="X210" s="54">
        <f t="shared" si="265"/>
        <v>177.15510266950295</v>
      </c>
      <c r="Y210" s="77">
        <f t="shared" si="266"/>
        <v>122.97660687074499</v>
      </c>
      <c r="Z210" s="54">
        <f t="shared" ref="Z210" si="325">Z165/$B165*100</f>
        <v>93.593135796611335</v>
      </c>
      <c r="AA210" s="54">
        <f t="shared" si="268"/>
        <v>104.71196913090435</v>
      </c>
      <c r="AB210" s="54">
        <f t="shared" si="269"/>
        <v>77.402285850883487</v>
      </c>
      <c r="AC210" s="54">
        <f t="shared" si="270"/>
        <v>93.270454238058392</v>
      </c>
    </row>
    <row r="211" spans="1:29" x14ac:dyDescent="0.2">
      <c r="A211" s="52">
        <v>2008</v>
      </c>
      <c r="F211" s="54">
        <f t="shared" si="247"/>
        <v>67.243648553600025</v>
      </c>
      <c r="G211" s="54">
        <f t="shared" si="248"/>
        <v>69.570968947834487</v>
      </c>
      <c r="H211" s="54">
        <f t="shared" si="249"/>
        <v>145.07258649160534</v>
      </c>
      <c r="I211" s="77">
        <f t="shared" si="250"/>
        <v>75.347408474329271</v>
      </c>
      <c r="J211" s="54">
        <f t="shared" ref="J211" si="326">J166/$B166*100</f>
        <v>85.12045511300407</v>
      </c>
      <c r="K211" s="54">
        <f t="shared" si="252"/>
        <v>79.880241732360815</v>
      </c>
      <c r="L211" s="54">
        <f t="shared" si="253"/>
        <v>165.68930438875526</v>
      </c>
      <c r="M211" s="77">
        <f t="shared" si="254"/>
        <v>92.506912520311886</v>
      </c>
      <c r="N211" s="54">
        <f t="shared" ref="N211" si="327">N166/$B166*100</f>
        <v>35.070043229242643</v>
      </c>
      <c r="O211" s="54">
        <f t="shared" si="256"/>
        <v>19.422847590732154</v>
      </c>
      <c r="P211" s="54">
        <f t="shared" si="257"/>
        <v>28.132561215291314</v>
      </c>
      <c r="Q211" s="77">
        <f t="shared" si="258"/>
        <v>32.324058885599598</v>
      </c>
      <c r="R211" s="54">
        <f t="shared" ref="R211" si="328">R166/$B166*100</f>
        <v>195.89199391836584</v>
      </c>
      <c r="S211" s="54">
        <f t="shared" si="260"/>
        <v>90.780080903663176</v>
      </c>
      <c r="T211" s="54">
        <f t="shared" si="261"/>
        <v>222.91636211274584</v>
      </c>
      <c r="U211" s="77">
        <f t="shared" si="262"/>
        <v>184.82326587343954</v>
      </c>
      <c r="V211" s="54">
        <f t="shared" ref="V211" si="329">V166/$B166*100</f>
        <v>120.95404920606019</v>
      </c>
      <c r="W211" s="54">
        <f t="shared" si="264"/>
        <v>81.016864048943987</v>
      </c>
      <c r="X211" s="54">
        <f t="shared" si="265"/>
        <v>179.92357576570694</v>
      </c>
      <c r="Y211" s="77">
        <f t="shared" si="266"/>
        <v>121.62856605671774</v>
      </c>
      <c r="Z211" s="54">
        <f t="shared" ref="Z211" si="330">Z166/$B166*100</f>
        <v>93.826407755907411</v>
      </c>
      <c r="AA211" s="54">
        <f t="shared" si="268"/>
        <v>105.59291140931848</v>
      </c>
      <c r="AB211" s="54">
        <f t="shared" si="269"/>
        <v>76.452495524129446</v>
      </c>
      <c r="AC211" s="54">
        <f t="shared" si="270"/>
        <v>93.627678051840249</v>
      </c>
    </row>
    <row r="212" spans="1:29" x14ac:dyDescent="0.2">
      <c r="A212" s="52">
        <v>2009</v>
      </c>
      <c r="F212" s="54">
        <f t="shared" si="247"/>
        <v>58.891728362421745</v>
      </c>
      <c r="G212" s="54">
        <f t="shared" si="248"/>
        <v>57.856680877365932</v>
      </c>
      <c r="H212" s="54">
        <f t="shared" si="249"/>
        <v>115.45510029091975</v>
      </c>
      <c r="I212" s="77">
        <f t="shared" si="250"/>
        <v>65.324414870770823</v>
      </c>
      <c r="J212" s="54">
        <f t="shared" ref="J212" si="331">J167/$B167*100</f>
        <v>85.037506545264421</v>
      </c>
      <c r="K212" s="54">
        <f t="shared" si="252"/>
        <v>102.57709825652373</v>
      </c>
      <c r="L212" s="54">
        <f t="shared" si="253"/>
        <v>163.25825812342489</v>
      </c>
      <c r="M212" s="77">
        <f t="shared" si="254"/>
        <v>96.044045487853097</v>
      </c>
      <c r="N212" s="54">
        <f t="shared" ref="N212" si="332">N167/$B167*100</f>
        <v>16.310950050118564</v>
      </c>
      <c r="O212" s="54">
        <f t="shared" si="256"/>
        <v>21.055930656650837</v>
      </c>
      <c r="P212" s="54">
        <f t="shared" si="257"/>
        <v>29.925613722280875</v>
      </c>
      <c r="Q212" s="77">
        <f t="shared" si="258"/>
        <v>18.414967181088933</v>
      </c>
      <c r="R212" s="54">
        <f t="shared" ref="R212" si="333">R167/$B167*100</f>
        <v>198.85347127219146</v>
      </c>
      <c r="S212" s="54">
        <f t="shared" si="260"/>
        <v>99.138347296264257</v>
      </c>
      <c r="T212" s="54">
        <f t="shared" si="261"/>
        <v>254.88744392254557</v>
      </c>
      <c r="U212" s="77">
        <f t="shared" si="262"/>
        <v>194.24493250405999</v>
      </c>
      <c r="V212" s="54">
        <f t="shared" ref="V212" si="334">V167/$B167*100</f>
        <v>120.92147511931944</v>
      </c>
      <c r="W212" s="54">
        <f t="shared" si="264"/>
        <v>94.949844461895452</v>
      </c>
      <c r="X212" s="54">
        <f t="shared" si="265"/>
        <v>187.46269028706624</v>
      </c>
      <c r="Y212" s="77">
        <f t="shared" si="266"/>
        <v>125.73456518720138</v>
      </c>
      <c r="Z212" s="54">
        <f t="shared" ref="Z212" si="335">Z167/$B167*100</f>
        <v>93.798323596711199</v>
      </c>
      <c r="AA212" s="54">
        <f t="shared" si="268"/>
        <v>101.49699914824267</v>
      </c>
      <c r="AB212" s="54">
        <f t="shared" si="269"/>
        <v>74.073754387396178</v>
      </c>
      <c r="AC212" s="54">
        <f t="shared" si="270"/>
        <v>92.371596899351132</v>
      </c>
    </row>
    <row r="213" spans="1:29" x14ac:dyDescent="0.2">
      <c r="A213" s="52">
        <v>2010</v>
      </c>
      <c r="F213" s="54">
        <f t="shared" si="247"/>
        <v>54.519308074773541</v>
      </c>
      <c r="G213" s="54">
        <f t="shared" si="248"/>
        <v>54.909759682469819</v>
      </c>
      <c r="H213" s="54">
        <f t="shared" si="249"/>
        <v>101.8885943266081</v>
      </c>
      <c r="I213" s="77">
        <f t="shared" si="250"/>
        <v>60.453276050896022</v>
      </c>
      <c r="J213" s="54">
        <f t="shared" ref="J213" si="336">J168/$B168*100</f>
        <v>82.770111626078048</v>
      </c>
      <c r="K213" s="54">
        <f t="shared" si="252"/>
        <v>101.53929903473913</v>
      </c>
      <c r="L213" s="54">
        <f t="shared" si="253"/>
        <v>163.86039900902398</v>
      </c>
      <c r="M213" s="77">
        <f t="shared" si="254"/>
        <v>94.989370521223464</v>
      </c>
      <c r="N213" s="54">
        <f t="shared" ref="N213" si="337">N168/$B168*100</f>
        <v>17.138465634770018</v>
      </c>
      <c r="O213" s="54">
        <f t="shared" si="256"/>
        <v>12.643261641493458</v>
      </c>
      <c r="P213" s="54">
        <f t="shared" si="257"/>
        <v>33.984732815790672</v>
      </c>
      <c r="Q213" s="77">
        <f t="shared" si="258"/>
        <v>18.721145395533835</v>
      </c>
      <c r="R213" s="54">
        <f t="shared" ref="R213" si="338">R168/$B168*100</f>
        <v>205.72306701364334</v>
      </c>
      <c r="S213" s="54">
        <f t="shared" si="260"/>
        <v>117.25694581628727</v>
      </c>
      <c r="T213" s="54">
        <f t="shared" si="261"/>
        <v>261.72406269833465</v>
      </c>
      <c r="U213" s="77">
        <f t="shared" si="262"/>
        <v>202.61256273305204</v>
      </c>
      <c r="V213" s="54">
        <f t="shared" ref="V213" si="339">V168/$B168*100</f>
        <v>122.00005580487544</v>
      </c>
      <c r="W213" s="54">
        <f t="shared" si="264"/>
        <v>100.3343760496024</v>
      </c>
      <c r="X213" s="54">
        <f t="shared" si="265"/>
        <v>189.26737439701716</v>
      </c>
      <c r="Y213" s="77">
        <f t="shared" si="266"/>
        <v>127.89655713833508</v>
      </c>
      <c r="Z213" s="54">
        <f t="shared" ref="Z213" si="340">Z168/$B168*100</f>
        <v>93.439646094289103</v>
      </c>
      <c r="AA213" s="54">
        <f t="shared" si="268"/>
        <v>99.900290015514443</v>
      </c>
      <c r="AB213" s="54">
        <f t="shared" si="269"/>
        <v>73.380723509426389</v>
      </c>
      <c r="AC213" s="54">
        <f t="shared" si="270"/>
        <v>91.681326211099574</v>
      </c>
    </row>
    <row r="214" spans="1:29" x14ac:dyDescent="0.2">
      <c r="A214" s="52">
        <v>2011</v>
      </c>
      <c r="F214" s="54">
        <f t="shared" si="247"/>
        <v>48.952497929076742</v>
      </c>
      <c r="G214" s="54">
        <f t="shared" si="248"/>
        <v>73.460554681936244</v>
      </c>
      <c r="H214" s="54">
        <f t="shared" si="249"/>
        <v>97.432926263058334</v>
      </c>
      <c r="I214" s="77">
        <f t="shared" si="250"/>
        <v>57.994441488491397</v>
      </c>
      <c r="J214" s="54">
        <f t="shared" ref="J214" si="341">J169/$B169*100</f>
        <v>77.155495580132865</v>
      </c>
      <c r="K214" s="54">
        <f t="shared" si="252"/>
        <v>94.183073801843776</v>
      </c>
      <c r="L214" s="54">
        <f t="shared" si="253"/>
        <v>168.92200850652725</v>
      </c>
      <c r="M214" s="77">
        <f t="shared" si="254"/>
        <v>90.685541759905846</v>
      </c>
      <c r="N214" s="54">
        <f t="shared" ref="N214" si="342">N169/$B169*100</f>
        <v>22.111551401094932</v>
      </c>
      <c r="O214" s="54">
        <f t="shared" si="256"/>
        <v>8.3226416889083481</v>
      </c>
      <c r="P214" s="54">
        <f t="shared" si="257"/>
        <v>31.15125922663962</v>
      </c>
      <c r="Q214" s="77">
        <f t="shared" si="258"/>
        <v>21.555999605008157</v>
      </c>
      <c r="R214" s="54">
        <f t="shared" ref="R214" si="343">R169/$B169*100</f>
        <v>216.70421649887101</v>
      </c>
      <c r="S214" s="54">
        <f t="shared" si="260"/>
        <v>124.17944015159242</v>
      </c>
      <c r="T214" s="54">
        <f t="shared" si="261"/>
        <v>244.61397135756809</v>
      </c>
      <c r="U214" s="77">
        <f t="shared" si="262"/>
        <v>208.8900356177223</v>
      </c>
      <c r="V214" s="54">
        <f t="shared" ref="V214" si="344">V169/$B169*100</f>
        <v>122.82079604758718</v>
      </c>
      <c r="W214" s="54">
        <f t="shared" si="264"/>
        <v>100.5384427270356</v>
      </c>
      <c r="X214" s="54">
        <f t="shared" si="265"/>
        <v>185.51186773546732</v>
      </c>
      <c r="Y214" s="77">
        <f t="shared" si="266"/>
        <v>127.92309555039152</v>
      </c>
      <c r="Z214" s="54">
        <f t="shared" ref="Z214" si="345">Z169/$B169*100</f>
        <v>93.159622612981181</v>
      </c>
      <c r="AA214" s="54">
        <f t="shared" si="268"/>
        <v>99.838605478680975</v>
      </c>
      <c r="AB214" s="54">
        <f t="shared" si="269"/>
        <v>74.368403049582483</v>
      </c>
      <c r="AC214" s="54">
        <f t="shared" si="270"/>
        <v>91.630243266704127</v>
      </c>
    </row>
    <row r="215" spans="1:29" x14ac:dyDescent="0.2">
      <c r="A215" s="52">
        <v>2012</v>
      </c>
      <c r="F215" s="54">
        <f t="shared" si="247"/>
        <v>47.482748275468602</v>
      </c>
      <c r="G215" s="54">
        <f t="shared" si="248"/>
        <v>88.180923067104288</v>
      </c>
      <c r="H215" s="54">
        <f t="shared" si="249"/>
        <v>95.158474619209386</v>
      </c>
      <c r="I215" s="77">
        <f t="shared" si="250"/>
        <v>57.905519667396909</v>
      </c>
      <c r="J215" s="54">
        <f t="shared" ref="J215:J216" si="346">J170/$B170*100</f>
        <v>74.171053080778108</v>
      </c>
      <c r="K215" s="54">
        <f t="shared" si="252"/>
        <v>102.52702527777942</v>
      </c>
      <c r="L215" s="54">
        <f t="shared" si="253"/>
        <v>158.50824664283107</v>
      </c>
      <c r="M215" s="77">
        <f t="shared" si="254"/>
        <v>87.93705953307321</v>
      </c>
      <c r="N215" s="54">
        <f t="shared" ref="N215:N216" si="347">N170/$B170*100</f>
        <v>31.726240907202712</v>
      </c>
      <c r="O215" s="54">
        <f t="shared" si="256"/>
        <v>11.330995335680043</v>
      </c>
      <c r="P215" s="54">
        <f t="shared" si="257"/>
        <v>31.837030531930687</v>
      </c>
      <c r="Q215" s="77">
        <f t="shared" si="258"/>
        <v>29.556950056269997</v>
      </c>
      <c r="R215" s="54">
        <f t="shared" ref="R215:R216" si="348">R170/$B170*100</f>
        <v>218.0940443481918</v>
      </c>
      <c r="S215" s="54">
        <f t="shared" si="260"/>
        <v>101.2805231399439</v>
      </c>
      <c r="T215" s="54">
        <f t="shared" si="261"/>
        <v>256.03905859748681</v>
      </c>
      <c r="U215" s="77">
        <f t="shared" si="262"/>
        <v>210.41654478132276</v>
      </c>
      <c r="V215" s="54">
        <f t="shared" ref="V215:V216" si="349">V170/$B170*100</f>
        <v>122.1448583678735</v>
      </c>
      <c r="W215" s="54">
        <f t="shared" si="264"/>
        <v>98.173530718509966</v>
      </c>
      <c r="X215" s="54">
        <f t="shared" si="265"/>
        <v>184.13288315239996</v>
      </c>
      <c r="Y215" s="77">
        <f t="shared" si="266"/>
        <v>127.46550226993465</v>
      </c>
      <c r="Z215" s="54">
        <f t="shared" ref="Z215:Z216" si="350">Z170/$B170*100</f>
        <v>93.325152508374458</v>
      </c>
      <c r="AA215" s="54">
        <f t="shared" si="268"/>
        <v>100.55052977533477</v>
      </c>
      <c r="AB215" s="54">
        <f t="shared" si="269"/>
        <v>74.640878042926673</v>
      </c>
      <c r="AC215" s="54">
        <f t="shared" si="270"/>
        <v>91.721417410432821</v>
      </c>
    </row>
    <row r="216" spans="1:29" x14ac:dyDescent="0.2">
      <c r="A216" s="52">
        <v>2013</v>
      </c>
      <c r="F216" s="54">
        <f t="shared" si="247"/>
        <v>47.261018809009812</v>
      </c>
      <c r="G216" s="54">
        <f t="shared" si="248"/>
        <v>104.00664908493364</v>
      </c>
      <c r="H216" s="54">
        <f t="shared" si="249"/>
        <v>95.980200142933185</v>
      </c>
      <c r="I216" s="77">
        <f t="shared" si="250"/>
        <v>59.665589966770085</v>
      </c>
      <c r="J216" s="54">
        <f t="shared" si="346"/>
        <v>76.179110719893814</v>
      </c>
      <c r="K216" s="54">
        <f t="shared" si="252"/>
        <v>110.42699553591655</v>
      </c>
      <c r="L216" s="54">
        <f t="shared" si="253"/>
        <v>148.63804380267911</v>
      </c>
      <c r="M216" s="77">
        <f t="shared" si="254"/>
        <v>89.407368466390906</v>
      </c>
      <c r="N216" s="54">
        <f t="shared" si="347"/>
        <v>27.68123333816639</v>
      </c>
      <c r="O216" s="54">
        <f t="shared" si="256"/>
        <v>12.770155353746848</v>
      </c>
      <c r="P216" s="54">
        <f t="shared" si="257"/>
        <v>31.102399673650471</v>
      </c>
      <c r="Q216" s="77">
        <f t="shared" si="258"/>
        <v>26.585131413422225</v>
      </c>
      <c r="R216" s="54">
        <f t="shared" si="348"/>
        <v>219.03980168820954</v>
      </c>
      <c r="S216" s="54">
        <f t="shared" si="260"/>
        <v>133.30435824947406</v>
      </c>
      <c r="T216" s="54">
        <f t="shared" si="261"/>
        <v>259.95060742097803</v>
      </c>
      <c r="U216" s="77">
        <f t="shared" si="262"/>
        <v>215.56991810880376</v>
      </c>
      <c r="V216" s="54">
        <f t="shared" si="349"/>
        <v>123.60762224361189</v>
      </c>
      <c r="W216" s="54">
        <f t="shared" si="264"/>
        <v>115.31016773456668</v>
      </c>
      <c r="X216" s="54">
        <f t="shared" si="265"/>
        <v>180.61372686718713</v>
      </c>
      <c r="Y216" s="77">
        <f t="shared" si="266"/>
        <v>130.34591821704782</v>
      </c>
      <c r="Z216" s="54">
        <f t="shared" si="350"/>
        <v>92.849434550229873</v>
      </c>
      <c r="AA216" s="54">
        <f t="shared" si="268"/>
        <v>95.362669086142233</v>
      </c>
      <c r="AB216" s="54">
        <f t="shared" si="269"/>
        <v>75.582728147486648</v>
      </c>
      <c r="AC216" s="54">
        <f t="shared" si="270"/>
        <v>90.808457026921104</v>
      </c>
    </row>
    <row r="218" spans="1:29" x14ac:dyDescent="0.2">
      <c r="A218" s="93" t="s">
        <v>665</v>
      </c>
    </row>
    <row r="219" spans="1:29" x14ac:dyDescent="0.2">
      <c r="A219" s="93" t="s">
        <v>666</v>
      </c>
    </row>
    <row r="220" spans="1:29" x14ac:dyDescent="0.2">
      <c r="A220" s="93" t="s">
        <v>667</v>
      </c>
    </row>
    <row r="222" spans="1:29" x14ac:dyDescent="0.2">
      <c r="A222" s="33" t="s">
        <v>656</v>
      </c>
    </row>
    <row r="223" spans="1:29" x14ac:dyDescent="0.2">
      <c r="A223" s="33" t="s">
        <v>664</v>
      </c>
    </row>
    <row r="224" spans="1:29" x14ac:dyDescent="0.2">
      <c r="A224" s="33" t="s">
        <v>658</v>
      </c>
    </row>
    <row r="225" spans="1:1" x14ac:dyDescent="0.2">
      <c r="A225" s="33" t="s">
        <v>659</v>
      </c>
    </row>
  </sheetData>
  <mergeCells count="7">
    <mergeCell ref="Z1:AC1"/>
    <mergeCell ref="B1:E1"/>
    <mergeCell ref="F1:I1"/>
    <mergeCell ref="J1:M1"/>
    <mergeCell ref="N1:Q1"/>
    <mergeCell ref="R1:U1"/>
    <mergeCell ref="V1:Y1"/>
  </mergeCells>
  <pageMargins left="0.7" right="0.7" top="0.75" bottom="0.75" header="0.3" footer="0.3"/>
  <pageSetup scale="49" orientation="landscape" r:id="rId1"/>
  <rowBreaks count="3" manualBreakCount="3">
    <brk id="65" max="28" man="1"/>
    <brk id="129" max="28" man="1"/>
    <brk id="216" max="28" man="1"/>
  </rowBreaks>
  <colBreaks count="1" manualBreakCount="1">
    <brk id="17" max="208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18"/>
  <sheetViews>
    <sheetView zoomScaleNormal="100" workbookViewId="0">
      <pane ySplit="3" topLeftCell="A4" activePane="bottomLeft" state="frozen"/>
      <selection pane="bottomLeft" activeCell="A2" sqref="A2"/>
    </sheetView>
  </sheetViews>
  <sheetFormatPr defaultRowHeight="12.75" x14ac:dyDescent="0.2"/>
  <cols>
    <col min="1" max="1" width="5.85546875" customWidth="1"/>
    <col min="3" max="3" width="60.7109375" customWidth="1"/>
    <col min="12" max="12" width="5.7109375" customWidth="1"/>
    <col min="14" max="14" width="60.7109375" customWidth="1"/>
    <col min="23" max="23" width="5.7109375" customWidth="1"/>
    <col min="25" max="25" width="60.7109375" customWidth="1"/>
    <col min="34" max="34" width="5.7109375" customWidth="1"/>
    <col min="36" max="36" width="60.85546875" customWidth="1"/>
  </cols>
  <sheetData>
    <row r="1" spans="1:44" x14ac:dyDescent="0.2">
      <c r="A1" s="102" t="s">
        <v>76</v>
      </c>
      <c r="B1" s="102"/>
      <c r="C1" s="102"/>
      <c r="D1" s="102"/>
      <c r="E1" s="102"/>
      <c r="F1" s="102"/>
      <c r="G1" s="102"/>
      <c r="H1" s="102"/>
      <c r="I1" s="102"/>
      <c r="J1" s="102"/>
      <c r="K1" s="103"/>
      <c r="L1" s="102" t="s">
        <v>82</v>
      </c>
      <c r="M1" s="102"/>
      <c r="N1" s="102"/>
      <c r="O1" s="102"/>
      <c r="P1" s="102"/>
      <c r="Q1" s="102"/>
      <c r="R1" s="102"/>
      <c r="S1" s="102"/>
      <c r="T1" s="102"/>
      <c r="U1" s="102"/>
      <c r="V1" s="103"/>
      <c r="W1" s="106" t="s">
        <v>84</v>
      </c>
      <c r="X1" s="102"/>
      <c r="Y1" s="102"/>
      <c r="Z1" s="102"/>
      <c r="AA1" s="102"/>
      <c r="AB1" s="102"/>
      <c r="AC1" s="102"/>
      <c r="AD1" s="102"/>
      <c r="AE1" s="102"/>
      <c r="AF1" s="102"/>
      <c r="AG1" s="103"/>
      <c r="AH1" s="102" t="s">
        <v>87</v>
      </c>
      <c r="AI1" s="102"/>
      <c r="AJ1" s="102"/>
      <c r="AK1" s="102"/>
      <c r="AL1" s="102"/>
      <c r="AM1" s="102"/>
      <c r="AN1" s="102"/>
      <c r="AO1" s="102"/>
      <c r="AP1" s="102"/>
      <c r="AQ1" s="102"/>
      <c r="AR1" s="102"/>
    </row>
    <row r="2" spans="1:44" x14ac:dyDescent="0.2">
      <c r="A2" s="31"/>
      <c r="B2" s="31"/>
      <c r="C2" s="31"/>
      <c r="D2" s="102" t="s">
        <v>637</v>
      </c>
      <c r="E2" s="102"/>
      <c r="F2" s="102"/>
      <c r="G2" s="102"/>
      <c r="H2" s="102" t="s">
        <v>638</v>
      </c>
      <c r="I2" s="102"/>
      <c r="J2" s="102"/>
      <c r="K2" s="103"/>
      <c r="L2" s="31"/>
      <c r="M2" s="31"/>
      <c r="N2" s="31"/>
      <c r="O2" s="102" t="s">
        <v>637</v>
      </c>
      <c r="P2" s="102"/>
      <c r="Q2" s="102"/>
      <c r="R2" s="102"/>
      <c r="S2" s="102" t="s">
        <v>638</v>
      </c>
      <c r="T2" s="102"/>
      <c r="U2" s="102"/>
      <c r="V2" s="103"/>
      <c r="W2" s="31"/>
      <c r="X2" s="31"/>
      <c r="Y2" s="31"/>
      <c r="Z2" s="102" t="s">
        <v>637</v>
      </c>
      <c r="AA2" s="102"/>
      <c r="AB2" s="102"/>
      <c r="AC2" s="102"/>
      <c r="AD2" s="102" t="s">
        <v>638</v>
      </c>
      <c r="AE2" s="102"/>
      <c r="AF2" s="102"/>
      <c r="AG2" s="103"/>
      <c r="AH2" s="31"/>
      <c r="AI2" s="31"/>
      <c r="AJ2" s="31"/>
      <c r="AK2" s="102" t="s">
        <v>637</v>
      </c>
      <c r="AL2" s="102"/>
      <c r="AM2" s="102"/>
      <c r="AN2" s="102"/>
      <c r="AO2" s="102" t="s">
        <v>638</v>
      </c>
      <c r="AP2" s="102"/>
      <c r="AQ2" s="102"/>
      <c r="AR2" s="102"/>
    </row>
    <row r="3" spans="1:44" ht="38.25" x14ac:dyDescent="0.2">
      <c r="A3" s="1" t="s">
        <v>35</v>
      </c>
      <c r="B3" s="8" t="s">
        <v>632</v>
      </c>
      <c r="C3" t="s">
        <v>36</v>
      </c>
      <c r="D3" s="8">
        <v>2010</v>
      </c>
      <c r="E3" s="8">
        <v>2011</v>
      </c>
      <c r="F3" s="8">
        <v>2012</v>
      </c>
      <c r="G3" s="8">
        <v>2013</v>
      </c>
      <c r="H3" s="8">
        <v>2010</v>
      </c>
      <c r="I3" s="8">
        <v>2011</v>
      </c>
      <c r="J3" s="8">
        <v>2012</v>
      </c>
      <c r="K3" s="23">
        <v>2013</v>
      </c>
      <c r="L3" s="1" t="s">
        <v>35</v>
      </c>
      <c r="M3" s="8" t="s">
        <v>632</v>
      </c>
      <c r="N3" t="s">
        <v>36</v>
      </c>
      <c r="O3" s="8">
        <v>2010</v>
      </c>
      <c r="P3" s="8">
        <v>2011</v>
      </c>
      <c r="Q3" s="8">
        <v>2012</v>
      </c>
      <c r="R3" s="8">
        <v>2013</v>
      </c>
      <c r="S3" s="8">
        <v>2010</v>
      </c>
      <c r="T3" s="8">
        <v>2011</v>
      </c>
      <c r="U3" s="8">
        <v>2012</v>
      </c>
      <c r="V3" s="23">
        <v>2013</v>
      </c>
      <c r="W3" s="1" t="s">
        <v>35</v>
      </c>
      <c r="X3" s="8" t="s">
        <v>632</v>
      </c>
      <c r="Y3" t="s">
        <v>36</v>
      </c>
      <c r="Z3" s="8">
        <v>2010</v>
      </c>
      <c r="AA3" s="8">
        <v>2011</v>
      </c>
      <c r="AB3" s="8">
        <v>2012</v>
      </c>
      <c r="AC3" s="8">
        <v>2013</v>
      </c>
      <c r="AD3" s="8">
        <v>2010</v>
      </c>
      <c r="AE3" s="8">
        <v>2011</v>
      </c>
      <c r="AF3" s="8">
        <v>2012</v>
      </c>
      <c r="AG3" s="23">
        <v>2013</v>
      </c>
      <c r="AH3" s="1" t="s">
        <v>35</v>
      </c>
      <c r="AI3" s="8" t="s">
        <v>632</v>
      </c>
      <c r="AJ3" t="s">
        <v>36</v>
      </c>
      <c r="AK3" s="8">
        <v>2010</v>
      </c>
      <c r="AL3" s="8">
        <v>2011</v>
      </c>
      <c r="AM3" s="8">
        <v>2012</v>
      </c>
      <c r="AN3" s="8">
        <v>2013</v>
      </c>
      <c r="AO3" s="8">
        <v>2010</v>
      </c>
      <c r="AP3" s="8">
        <v>2011</v>
      </c>
      <c r="AQ3" s="8">
        <v>2012</v>
      </c>
      <c r="AR3" s="8">
        <v>2013</v>
      </c>
    </row>
    <row r="4" spans="1:44" x14ac:dyDescent="0.2">
      <c r="C4" s="11" t="s">
        <v>636</v>
      </c>
      <c r="D4" s="13"/>
      <c r="E4" s="13"/>
      <c r="F4" s="13"/>
      <c r="G4" s="13"/>
      <c r="H4" s="12"/>
      <c r="I4" s="12"/>
      <c r="J4" s="12"/>
      <c r="K4" s="59"/>
      <c r="N4" s="11" t="s">
        <v>644</v>
      </c>
      <c r="O4" s="9"/>
      <c r="P4" s="9"/>
      <c r="Q4" s="9"/>
      <c r="R4" s="9"/>
      <c r="S4" s="10"/>
      <c r="T4" s="10"/>
      <c r="U4" s="10"/>
      <c r="V4" s="46"/>
      <c r="Y4" s="11" t="s">
        <v>642</v>
      </c>
      <c r="Z4" s="9"/>
      <c r="AA4" s="9"/>
      <c r="AB4" s="9"/>
      <c r="AC4" s="9"/>
      <c r="AD4" s="10"/>
      <c r="AE4" s="10"/>
      <c r="AF4" s="10"/>
      <c r="AG4" s="46"/>
      <c r="AJ4" s="11" t="s">
        <v>639</v>
      </c>
      <c r="AK4" s="9"/>
      <c r="AL4" s="9"/>
      <c r="AM4" s="9"/>
      <c r="AN4" s="9"/>
    </row>
    <row r="5" spans="1:44" x14ac:dyDescent="0.2">
      <c r="C5" s="11" t="s">
        <v>633</v>
      </c>
      <c r="D5" s="9">
        <v>15721</v>
      </c>
      <c r="E5" s="9">
        <v>17854</v>
      </c>
      <c r="F5" s="9">
        <v>18405</v>
      </c>
      <c r="G5" s="9">
        <v>19396</v>
      </c>
      <c r="H5" s="10">
        <v>1.2</v>
      </c>
      <c r="I5" s="10">
        <v>1.2</v>
      </c>
      <c r="J5" s="10">
        <v>1.2</v>
      </c>
      <c r="K5" s="46">
        <v>1.2</v>
      </c>
      <c r="N5" s="11" t="s">
        <v>643</v>
      </c>
      <c r="O5" s="9">
        <v>143208</v>
      </c>
      <c r="P5" s="9">
        <v>159136</v>
      </c>
      <c r="Q5" s="9">
        <v>161880</v>
      </c>
      <c r="R5" s="9">
        <v>168128</v>
      </c>
      <c r="S5" s="10">
        <v>11.2</v>
      </c>
      <c r="T5" s="10">
        <v>10.8</v>
      </c>
      <c r="U5" s="10">
        <v>10.5</v>
      </c>
      <c r="V5" s="46">
        <v>10.6</v>
      </c>
      <c r="Y5" s="11" t="s">
        <v>641</v>
      </c>
      <c r="Z5" s="9">
        <v>1543</v>
      </c>
      <c r="AA5" s="9">
        <v>2093</v>
      </c>
      <c r="AB5" s="9">
        <v>2968</v>
      </c>
      <c r="AC5" s="9">
        <v>2720</v>
      </c>
      <c r="AD5" s="10">
        <v>0.1</v>
      </c>
      <c r="AE5" s="10">
        <v>0.1</v>
      </c>
      <c r="AF5" s="10">
        <v>0.2</v>
      </c>
      <c r="AG5" s="46">
        <v>0.2</v>
      </c>
      <c r="AJ5" s="11" t="s">
        <v>640</v>
      </c>
      <c r="AK5" s="9">
        <v>206992</v>
      </c>
      <c r="AL5" s="9">
        <v>250662</v>
      </c>
      <c r="AM5" s="9">
        <v>264709</v>
      </c>
      <c r="AN5" s="9">
        <v>279695</v>
      </c>
      <c r="AO5" s="10">
        <v>16.2</v>
      </c>
      <c r="AP5" s="10">
        <v>16.899999999999999</v>
      </c>
      <c r="AQ5" s="10">
        <v>17.100000000000001</v>
      </c>
      <c r="AR5" s="10">
        <v>17.7</v>
      </c>
    </row>
    <row r="6" spans="1:44" x14ac:dyDescent="0.2">
      <c r="D6" s="9"/>
      <c r="E6" s="9"/>
      <c r="F6" s="9"/>
      <c r="G6" s="9"/>
      <c r="H6" s="10"/>
      <c r="I6" s="10"/>
      <c r="J6" s="10"/>
      <c r="K6" s="46"/>
      <c r="O6" s="9"/>
      <c r="P6" s="9"/>
      <c r="Q6" s="9"/>
      <c r="R6" s="9"/>
      <c r="S6" s="10"/>
      <c r="T6" s="10"/>
      <c r="U6" s="10"/>
      <c r="V6" s="46"/>
      <c r="Z6" s="9"/>
      <c r="AA6" s="9"/>
      <c r="AB6" s="9"/>
      <c r="AC6" s="9"/>
      <c r="AD6" s="10"/>
      <c r="AE6" s="10"/>
      <c r="AF6" s="10"/>
      <c r="AG6" s="46"/>
      <c r="AK6" s="9"/>
      <c r="AL6" s="9"/>
      <c r="AM6" s="9"/>
      <c r="AN6" s="9"/>
      <c r="AO6" s="10"/>
      <c r="AP6" s="10"/>
      <c r="AQ6" s="10"/>
      <c r="AR6" s="10"/>
    </row>
    <row r="7" spans="1:44" x14ac:dyDescent="0.2">
      <c r="C7" s="11" t="s">
        <v>672</v>
      </c>
      <c r="D7" s="9">
        <v>7333</v>
      </c>
      <c r="E7" s="9">
        <v>8911</v>
      </c>
      <c r="F7" s="9">
        <v>9080</v>
      </c>
      <c r="G7" s="9">
        <v>10225</v>
      </c>
      <c r="H7" s="10">
        <v>46.6</v>
      </c>
      <c r="I7" s="10">
        <v>49.9</v>
      </c>
      <c r="J7" s="10">
        <v>49.3</v>
      </c>
      <c r="K7" s="46">
        <v>52.7</v>
      </c>
      <c r="N7" s="11" t="s">
        <v>672</v>
      </c>
      <c r="O7" s="9">
        <v>44183</v>
      </c>
      <c r="P7" s="9">
        <v>53582</v>
      </c>
      <c r="Q7" s="9">
        <v>55750</v>
      </c>
      <c r="R7" s="9">
        <v>58127</v>
      </c>
      <c r="S7" s="10">
        <v>30.9</v>
      </c>
      <c r="T7" s="10">
        <v>33.700000000000003</v>
      </c>
      <c r="U7" s="10">
        <v>34.4</v>
      </c>
      <c r="V7" s="46">
        <v>34.6</v>
      </c>
      <c r="Y7" s="11" t="s">
        <v>672</v>
      </c>
      <c r="Z7" s="9">
        <v>570</v>
      </c>
      <c r="AA7" s="9">
        <v>1093</v>
      </c>
      <c r="AB7" s="9">
        <v>1928</v>
      </c>
      <c r="AC7" s="9">
        <v>1786</v>
      </c>
      <c r="AD7" s="10">
        <v>37</v>
      </c>
      <c r="AE7" s="10">
        <v>52.2</v>
      </c>
      <c r="AF7" s="10">
        <v>65</v>
      </c>
      <c r="AG7" s="46">
        <v>65.7</v>
      </c>
      <c r="AJ7" s="11" t="s">
        <v>672</v>
      </c>
      <c r="AK7" s="9">
        <v>72782</v>
      </c>
      <c r="AL7" s="9">
        <v>88779</v>
      </c>
      <c r="AM7" s="9">
        <v>115899</v>
      </c>
      <c r="AN7" s="9">
        <v>128251</v>
      </c>
      <c r="AO7" s="10">
        <v>35.200000000000003</v>
      </c>
      <c r="AP7" s="10">
        <v>35.4</v>
      </c>
      <c r="AQ7" s="10">
        <v>43.8</v>
      </c>
      <c r="AR7" s="10">
        <v>45.9</v>
      </c>
    </row>
    <row r="8" spans="1:44" x14ac:dyDescent="0.2">
      <c r="A8">
        <v>1</v>
      </c>
      <c r="B8">
        <v>880000</v>
      </c>
      <c r="C8" t="s">
        <v>754</v>
      </c>
      <c r="D8" s="9">
        <v>1711</v>
      </c>
      <c r="E8" s="9">
        <v>1972</v>
      </c>
      <c r="F8" s="9">
        <v>2207</v>
      </c>
      <c r="G8" s="9">
        <v>2743</v>
      </c>
      <c r="H8" s="10">
        <v>10.9</v>
      </c>
      <c r="I8" s="10">
        <v>11</v>
      </c>
      <c r="J8" s="10">
        <v>12</v>
      </c>
      <c r="K8" s="46">
        <v>14.1</v>
      </c>
      <c r="L8">
        <v>1</v>
      </c>
      <c r="M8">
        <v>880000</v>
      </c>
      <c r="N8" t="s">
        <v>754</v>
      </c>
      <c r="O8" s="9">
        <v>4618</v>
      </c>
      <c r="P8" s="9">
        <v>5430</v>
      </c>
      <c r="Q8" s="9">
        <v>5799</v>
      </c>
      <c r="R8" s="9">
        <v>7488</v>
      </c>
      <c r="S8" s="10">
        <v>3.2</v>
      </c>
      <c r="T8" s="10">
        <v>3.4</v>
      </c>
      <c r="U8" s="10">
        <v>3.6</v>
      </c>
      <c r="V8" s="46">
        <v>4.5</v>
      </c>
      <c r="W8">
        <v>1</v>
      </c>
      <c r="X8">
        <v>854231</v>
      </c>
      <c r="Y8" t="s">
        <v>756</v>
      </c>
      <c r="Z8" s="9">
        <v>9</v>
      </c>
      <c r="AA8" s="9">
        <v>436</v>
      </c>
      <c r="AB8" s="9">
        <v>1280</v>
      </c>
      <c r="AC8" s="9">
        <v>789</v>
      </c>
      <c r="AD8" s="10">
        <v>0.6</v>
      </c>
      <c r="AE8" s="10">
        <v>20.8</v>
      </c>
      <c r="AF8" s="10">
        <v>43.1</v>
      </c>
      <c r="AG8" s="46">
        <v>29</v>
      </c>
      <c r="AH8">
        <v>1</v>
      </c>
      <c r="AI8">
        <v>271019</v>
      </c>
      <c r="AJ8" t="s">
        <v>730</v>
      </c>
      <c r="AK8" s="9">
        <v>20871</v>
      </c>
      <c r="AL8" s="9">
        <v>29335</v>
      </c>
      <c r="AM8" s="9">
        <v>34282</v>
      </c>
      <c r="AN8" s="9">
        <v>36656</v>
      </c>
      <c r="AO8" s="10">
        <v>10.1</v>
      </c>
      <c r="AP8" s="10">
        <v>11.7</v>
      </c>
      <c r="AQ8" s="10">
        <v>13</v>
      </c>
      <c r="AR8" s="10">
        <v>13.1</v>
      </c>
    </row>
    <row r="9" spans="1:44" x14ac:dyDescent="0.2">
      <c r="A9">
        <v>2</v>
      </c>
      <c r="B9">
        <v>260300</v>
      </c>
      <c r="C9" t="s">
        <v>755</v>
      </c>
      <c r="D9" s="9">
        <v>112</v>
      </c>
      <c r="E9" s="9">
        <v>757</v>
      </c>
      <c r="F9" s="9">
        <v>890</v>
      </c>
      <c r="G9" s="9">
        <v>1549</v>
      </c>
      <c r="H9" s="10">
        <v>0.7</v>
      </c>
      <c r="I9" s="10">
        <v>4.2</v>
      </c>
      <c r="J9" s="10">
        <v>4.8</v>
      </c>
      <c r="K9" s="46">
        <v>8</v>
      </c>
      <c r="L9">
        <v>2</v>
      </c>
      <c r="M9">
        <v>710239</v>
      </c>
      <c r="N9" t="s">
        <v>729</v>
      </c>
      <c r="O9" s="9">
        <v>4020</v>
      </c>
      <c r="P9" s="9">
        <v>4825</v>
      </c>
      <c r="Q9" s="9">
        <v>4537</v>
      </c>
      <c r="R9" s="9">
        <v>5581</v>
      </c>
      <c r="S9" s="10">
        <v>2.8</v>
      </c>
      <c r="T9" s="10">
        <v>3</v>
      </c>
      <c r="U9" s="10">
        <v>2.8</v>
      </c>
      <c r="V9" s="46">
        <v>3.3</v>
      </c>
      <c r="W9">
        <v>2</v>
      </c>
      <c r="X9">
        <v>271012</v>
      </c>
      <c r="Y9" t="s">
        <v>737</v>
      </c>
      <c r="Z9" s="9">
        <v>0</v>
      </c>
      <c r="AA9" s="9">
        <v>0</v>
      </c>
      <c r="AB9" s="9">
        <v>71</v>
      </c>
      <c r="AC9" s="9">
        <v>182</v>
      </c>
      <c r="AD9" s="10">
        <v>0</v>
      </c>
      <c r="AE9" s="10">
        <v>0</v>
      </c>
      <c r="AF9" s="10">
        <v>2.4</v>
      </c>
      <c r="AG9" s="46">
        <v>6.7</v>
      </c>
      <c r="AH9">
        <v>2</v>
      </c>
      <c r="AI9">
        <v>271012</v>
      </c>
      <c r="AJ9" t="s">
        <v>737</v>
      </c>
      <c r="AK9" s="9">
        <v>0</v>
      </c>
      <c r="AL9" s="9">
        <v>0</v>
      </c>
      <c r="AM9" s="9">
        <v>19777</v>
      </c>
      <c r="AN9" s="9">
        <v>21753</v>
      </c>
      <c r="AO9" s="10">
        <v>0</v>
      </c>
      <c r="AP9" s="10">
        <v>0</v>
      </c>
      <c r="AQ9" s="10">
        <v>7.5</v>
      </c>
      <c r="AR9" s="10">
        <v>7.8</v>
      </c>
    </row>
    <row r="10" spans="1:44" x14ac:dyDescent="0.2">
      <c r="A10">
        <v>3</v>
      </c>
      <c r="B10">
        <v>854231</v>
      </c>
      <c r="C10" t="s">
        <v>756</v>
      </c>
      <c r="D10" s="9">
        <v>1217</v>
      </c>
      <c r="E10" s="9">
        <v>1277</v>
      </c>
      <c r="F10" s="9">
        <v>1203</v>
      </c>
      <c r="G10" s="9">
        <v>1159</v>
      </c>
      <c r="H10" s="10">
        <v>7.7</v>
      </c>
      <c r="I10" s="10">
        <v>7.2</v>
      </c>
      <c r="J10" s="10">
        <v>6.5</v>
      </c>
      <c r="K10" s="46">
        <v>6</v>
      </c>
      <c r="L10">
        <v>3</v>
      </c>
      <c r="M10">
        <v>851762</v>
      </c>
      <c r="N10" t="s">
        <v>759</v>
      </c>
      <c r="O10" s="9">
        <v>3160</v>
      </c>
      <c r="P10" s="9">
        <v>3999</v>
      </c>
      <c r="Q10" s="9">
        <v>4477</v>
      </c>
      <c r="R10" s="9">
        <v>4753</v>
      </c>
      <c r="S10" s="10">
        <v>2.2000000000000002</v>
      </c>
      <c r="T10" s="10">
        <v>2.5</v>
      </c>
      <c r="U10" s="10">
        <v>2.8</v>
      </c>
      <c r="V10" s="46">
        <v>2.8</v>
      </c>
      <c r="W10">
        <v>3</v>
      </c>
      <c r="X10">
        <v>880000</v>
      </c>
      <c r="Y10" t="s">
        <v>754</v>
      </c>
      <c r="Z10" s="9">
        <v>64</v>
      </c>
      <c r="AA10" s="9">
        <v>104</v>
      </c>
      <c r="AB10" s="9">
        <v>63</v>
      </c>
      <c r="AC10" s="9">
        <v>91</v>
      </c>
      <c r="AD10" s="10">
        <v>4.0999999999999996</v>
      </c>
      <c r="AE10" s="10">
        <v>5</v>
      </c>
      <c r="AF10" s="10">
        <v>2.1</v>
      </c>
      <c r="AG10" s="46">
        <v>3.4</v>
      </c>
      <c r="AH10">
        <v>3</v>
      </c>
      <c r="AI10">
        <v>847330</v>
      </c>
      <c r="AJ10" t="s">
        <v>761</v>
      </c>
      <c r="AK10" s="9">
        <v>4521</v>
      </c>
      <c r="AL10" s="9">
        <v>4804</v>
      </c>
      <c r="AM10" s="9">
        <v>6731</v>
      </c>
      <c r="AN10" s="9">
        <v>9717</v>
      </c>
      <c r="AO10" s="10">
        <v>2.2000000000000002</v>
      </c>
      <c r="AP10" s="10">
        <v>1.9</v>
      </c>
      <c r="AQ10" s="10">
        <v>2.5</v>
      </c>
      <c r="AR10" s="10">
        <v>3.5</v>
      </c>
    </row>
    <row r="11" spans="1:44" x14ac:dyDescent="0.2">
      <c r="A11">
        <v>4</v>
      </c>
      <c r="B11">
        <v>854239</v>
      </c>
      <c r="C11" t="s">
        <v>718</v>
      </c>
      <c r="D11" s="9">
        <v>665</v>
      </c>
      <c r="E11" s="9">
        <v>471</v>
      </c>
      <c r="F11" s="9">
        <v>551</v>
      </c>
      <c r="G11" s="9">
        <v>648</v>
      </c>
      <c r="H11" s="10">
        <v>4.2</v>
      </c>
      <c r="I11" s="10">
        <v>2.6</v>
      </c>
      <c r="J11" s="10">
        <v>3</v>
      </c>
      <c r="K11" s="46">
        <v>3.3</v>
      </c>
      <c r="L11">
        <v>4</v>
      </c>
      <c r="M11">
        <v>271019</v>
      </c>
      <c r="N11" t="s">
        <v>730</v>
      </c>
      <c r="O11" s="9">
        <v>1418</v>
      </c>
      <c r="P11" s="9">
        <v>2920</v>
      </c>
      <c r="Q11" s="9">
        <v>3611</v>
      </c>
      <c r="R11" s="9">
        <v>4105</v>
      </c>
      <c r="S11" s="10">
        <v>1</v>
      </c>
      <c r="T11" s="10">
        <v>1.8</v>
      </c>
      <c r="U11" s="10">
        <v>2.2000000000000002</v>
      </c>
      <c r="V11" s="46">
        <v>2.4</v>
      </c>
      <c r="W11">
        <v>4</v>
      </c>
      <c r="X11">
        <v>848180</v>
      </c>
      <c r="Y11" t="s">
        <v>740</v>
      </c>
      <c r="Z11" s="9">
        <v>43</v>
      </c>
      <c r="AA11" s="9">
        <v>61</v>
      </c>
      <c r="AB11" s="9">
        <v>77</v>
      </c>
      <c r="AC11" s="9">
        <v>67</v>
      </c>
      <c r="AD11" s="10">
        <v>2.8</v>
      </c>
      <c r="AE11" s="10">
        <v>2.9</v>
      </c>
      <c r="AF11" s="10">
        <v>2.6</v>
      </c>
      <c r="AG11" s="46">
        <v>2.5</v>
      </c>
      <c r="AH11">
        <v>4</v>
      </c>
      <c r="AI11">
        <v>854231</v>
      </c>
      <c r="AJ11" t="s">
        <v>756</v>
      </c>
      <c r="AK11" s="9">
        <v>4297</v>
      </c>
      <c r="AL11" s="9">
        <v>4338</v>
      </c>
      <c r="AM11" s="9">
        <v>4644</v>
      </c>
      <c r="AN11" s="9">
        <v>4980</v>
      </c>
      <c r="AO11" s="10">
        <v>2.1</v>
      </c>
      <c r="AP11" s="10">
        <v>1.7</v>
      </c>
      <c r="AQ11" s="10">
        <v>1.8</v>
      </c>
      <c r="AR11" s="10">
        <v>1.8</v>
      </c>
    </row>
    <row r="12" spans="1:44" x14ac:dyDescent="0.2">
      <c r="A12">
        <v>5</v>
      </c>
      <c r="B12">
        <v>271121</v>
      </c>
      <c r="C12" t="s">
        <v>719</v>
      </c>
      <c r="D12" s="9">
        <v>189</v>
      </c>
      <c r="E12" s="9">
        <v>377</v>
      </c>
      <c r="F12" s="9">
        <v>373</v>
      </c>
      <c r="G12" s="9">
        <v>541</v>
      </c>
      <c r="H12" s="10">
        <v>1.2</v>
      </c>
      <c r="I12" s="10">
        <v>2.1</v>
      </c>
      <c r="J12" s="10">
        <v>2</v>
      </c>
      <c r="K12" s="46">
        <v>2.8</v>
      </c>
      <c r="L12">
        <v>5</v>
      </c>
      <c r="M12">
        <v>80212</v>
      </c>
      <c r="N12" t="s">
        <v>768</v>
      </c>
      <c r="O12" s="9">
        <v>1778</v>
      </c>
      <c r="P12" s="9">
        <v>2073</v>
      </c>
      <c r="Q12" s="9">
        <v>2455</v>
      </c>
      <c r="R12" s="9">
        <v>3166</v>
      </c>
      <c r="S12" s="10">
        <v>1.2</v>
      </c>
      <c r="T12" s="10">
        <v>1.3</v>
      </c>
      <c r="U12" s="10">
        <v>1.5</v>
      </c>
      <c r="V12" s="46">
        <v>1.9</v>
      </c>
      <c r="W12">
        <v>5</v>
      </c>
      <c r="X12">
        <v>870323</v>
      </c>
      <c r="Y12" t="s">
        <v>734</v>
      </c>
      <c r="Z12" s="9">
        <v>7</v>
      </c>
      <c r="AA12" s="9">
        <v>5</v>
      </c>
      <c r="AB12" s="9">
        <v>9</v>
      </c>
      <c r="AC12" s="9">
        <v>60</v>
      </c>
      <c r="AD12" s="10">
        <v>0.4</v>
      </c>
      <c r="AE12" s="10">
        <v>0.2</v>
      </c>
      <c r="AF12" s="10">
        <v>0.3</v>
      </c>
      <c r="AG12" s="46">
        <v>2.2000000000000002</v>
      </c>
      <c r="AH12">
        <v>5</v>
      </c>
      <c r="AI12">
        <v>880000</v>
      </c>
      <c r="AJ12" t="s">
        <v>754</v>
      </c>
      <c r="AK12" s="9">
        <v>3836</v>
      </c>
      <c r="AL12" s="9">
        <v>4358</v>
      </c>
      <c r="AM12" s="9">
        <v>4955</v>
      </c>
      <c r="AN12" s="9">
        <v>4979</v>
      </c>
      <c r="AO12" s="10">
        <v>1.9</v>
      </c>
      <c r="AP12" s="10">
        <v>1.7</v>
      </c>
      <c r="AQ12" s="10">
        <v>1.9</v>
      </c>
      <c r="AR12" s="10">
        <v>1.8</v>
      </c>
    </row>
    <row r="13" spans="1:44" x14ac:dyDescent="0.2">
      <c r="A13">
        <v>6</v>
      </c>
      <c r="B13">
        <v>930690</v>
      </c>
      <c r="C13" t="s">
        <v>757</v>
      </c>
      <c r="D13" s="9">
        <v>173</v>
      </c>
      <c r="E13" s="9">
        <v>254</v>
      </c>
      <c r="F13" s="9">
        <v>354</v>
      </c>
      <c r="G13" s="9">
        <v>431</v>
      </c>
      <c r="H13" s="10">
        <v>1.1000000000000001</v>
      </c>
      <c r="I13" s="10">
        <v>1.4</v>
      </c>
      <c r="J13" s="10">
        <v>1.9</v>
      </c>
      <c r="K13" s="46">
        <v>2.2000000000000002</v>
      </c>
      <c r="L13">
        <v>6</v>
      </c>
      <c r="M13">
        <v>300210</v>
      </c>
      <c r="N13" t="s">
        <v>731</v>
      </c>
      <c r="O13" s="9">
        <v>1159</v>
      </c>
      <c r="P13" s="9">
        <v>1438</v>
      </c>
      <c r="Q13" s="9">
        <v>1927</v>
      </c>
      <c r="R13" s="9">
        <v>2470</v>
      </c>
      <c r="S13" s="10">
        <v>0.8</v>
      </c>
      <c r="T13" s="10">
        <v>0.9</v>
      </c>
      <c r="U13" s="10">
        <v>1.2</v>
      </c>
      <c r="V13" s="46">
        <v>1.5</v>
      </c>
      <c r="W13">
        <v>6</v>
      </c>
      <c r="X13">
        <v>260111</v>
      </c>
      <c r="Y13" t="s">
        <v>741</v>
      </c>
      <c r="Z13" s="9">
        <v>0</v>
      </c>
      <c r="AA13" s="9">
        <v>0</v>
      </c>
      <c r="AB13" s="9">
        <v>10</v>
      </c>
      <c r="AC13" s="9">
        <v>51</v>
      </c>
      <c r="AD13" s="10">
        <v>0</v>
      </c>
      <c r="AE13" s="10">
        <v>0</v>
      </c>
      <c r="AF13" s="10">
        <v>0.3</v>
      </c>
      <c r="AG13" s="46">
        <v>1.9</v>
      </c>
      <c r="AH13">
        <v>6</v>
      </c>
      <c r="AI13">
        <v>851762</v>
      </c>
      <c r="AJ13" t="s">
        <v>759</v>
      </c>
      <c r="AK13" s="9">
        <v>3824</v>
      </c>
      <c r="AL13" s="9">
        <v>5028</v>
      </c>
      <c r="AM13" s="9">
        <v>5085</v>
      </c>
      <c r="AN13" s="9">
        <v>4874</v>
      </c>
      <c r="AO13" s="10">
        <v>1.8</v>
      </c>
      <c r="AP13" s="10">
        <v>2</v>
      </c>
      <c r="AQ13" s="10">
        <v>1.9</v>
      </c>
      <c r="AR13" s="10">
        <v>1.7</v>
      </c>
    </row>
    <row r="14" spans="1:44" x14ac:dyDescent="0.2">
      <c r="A14">
        <v>7</v>
      </c>
      <c r="B14">
        <v>853890</v>
      </c>
      <c r="C14" t="s">
        <v>720</v>
      </c>
      <c r="D14" s="9">
        <v>330</v>
      </c>
      <c r="E14" s="9">
        <v>408</v>
      </c>
      <c r="F14" s="9">
        <v>409</v>
      </c>
      <c r="G14" s="9">
        <v>345</v>
      </c>
      <c r="H14" s="10">
        <v>2.1</v>
      </c>
      <c r="I14" s="10">
        <v>2.2999999999999998</v>
      </c>
      <c r="J14" s="10">
        <v>2.2000000000000002</v>
      </c>
      <c r="K14" s="46">
        <v>1.8</v>
      </c>
      <c r="L14">
        <v>7</v>
      </c>
      <c r="M14">
        <v>851712</v>
      </c>
      <c r="N14" t="s">
        <v>769</v>
      </c>
      <c r="O14" s="9">
        <v>731</v>
      </c>
      <c r="P14" s="9">
        <v>1205</v>
      </c>
      <c r="Q14" s="9">
        <v>1276</v>
      </c>
      <c r="R14" s="9">
        <v>2276</v>
      </c>
      <c r="S14" s="10">
        <v>0.5</v>
      </c>
      <c r="T14" s="10">
        <v>0.8</v>
      </c>
      <c r="U14" s="10">
        <v>0.8</v>
      </c>
      <c r="V14" s="46">
        <v>1.4</v>
      </c>
      <c r="W14">
        <v>7</v>
      </c>
      <c r="X14">
        <v>841330</v>
      </c>
      <c r="Y14" t="s">
        <v>775</v>
      </c>
      <c r="Z14" s="9">
        <v>48</v>
      </c>
      <c r="AA14" s="9">
        <v>43</v>
      </c>
      <c r="AB14" s="9">
        <v>35</v>
      </c>
      <c r="AC14" s="9">
        <v>43</v>
      </c>
      <c r="AD14" s="10">
        <v>3.1</v>
      </c>
      <c r="AE14" s="10">
        <v>2.1</v>
      </c>
      <c r="AF14" s="10">
        <v>1.2</v>
      </c>
      <c r="AG14" s="46">
        <v>1.6</v>
      </c>
      <c r="AH14">
        <v>7</v>
      </c>
      <c r="AI14">
        <v>271112</v>
      </c>
      <c r="AJ14" t="s">
        <v>748</v>
      </c>
      <c r="AK14" s="9">
        <v>1788</v>
      </c>
      <c r="AL14" s="9">
        <v>2459</v>
      </c>
      <c r="AM14" s="9">
        <v>2471</v>
      </c>
      <c r="AN14" s="9">
        <v>4587</v>
      </c>
      <c r="AO14" s="10">
        <v>0.9</v>
      </c>
      <c r="AP14" s="10">
        <v>1</v>
      </c>
      <c r="AQ14" s="10">
        <v>0.9</v>
      </c>
      <c r="AR14" s="10">
        <v>1.6</v>
      </c>
    </row>
    <row r="15" spans="1:44" x14ac:dyDescent="0.2">
      <c r="A15">
        <v>8</v>
      </c>
      <c r="B15">
        <v>520100</v>
      </c>
      <c r="C15" t="s">
        <v>758</v>
      </c>
      <c r="D15" s="9">
        <v>197</v>
      </c>
      <c r="E15" s="9">
        <v>365</v>
      </c>
      <c r="F15" s="9">
        <v>326</v>
      </c>
      <c r="G15" s="9">
        <v>252</v>
      </c>
      <c r="H15" s="10">
        <v>1.3</v>
      </c>
      <c r="I15" s="10">
        <v>2</v>
      </c>
      <c r="J15" s="10">
        <v>1.8</v>
      </c>
      <c r="K15" s="46">
        <v>1.3</v>
      </c>
      <c r="L15">
        <v>8</v>
      </c>
      <c r="M15">
        <v>848620</v>
      </c>
      <c r="N15" t="s">
        <v>764</v>
      </c>
      <c r="O15" s="9">
        <v>2889</v>
      </c>
      <c r="P15" s="9">
        <v>2235</v>
      </c>
      <c r="Q15" s="9">
        <v>2051</v>
      </c>
      <c r="R15" s="9">
        <v>2228</v>
      </c>
      <c r="S15" s="10">
        <v>2</v>
      </c>
      <c r="T15" s="10">
        <v>1.4</v>
      </c>
      <c r="U15" s="10">
        <v>1.3</v>
      </c>
      <c r="V15" s="46">
        <v>1.3</v>
      </c>
      <c r="W15">
        <v>8</v>
      </c>
      <c r="X15">
        <v>392690</v>
      </c>
      <c r="Y15" t="s">
        <v>762</v>
      </c>
      <c r="Z15" s="9">
        <v>20</v>
      </c>
      <c r="AA15" s="9">
        <v>25</v>
      </c>
      <c r="AB15" s="9">
        <v>36</v>
      </c>
      <c r="AC15" s="9">
        <v>43</v>
      </c>
      <c r="AD15" s="10">
        <v>1.3</v>
      </c>
      <c r="AE15" s="10">
        <v>1.2</v>
      </c>
      <c r="AF15" s="10">
        <v>1.2</v>
      </c>
      <c r="AG15" s="46">
        <v>1.6</v>
      </c>
      <c r="AH15">
        <v>8</v>
      </c>
      <c r="AI15">
        <v>843143</v>
      </c>
      <c r="AJ15" t="s">
        <v>783</v>
      </c>
      <c r="AK15" s="9">
        <v>5634</v>
      </c>
      <c r="AL15" s="9">
        <v>5497</v>
      </c>
      <c r="AM15" s="9">
        <v>4881</v>
      </c>
      <c r="AN15" s="9">
        <v>4189</v>
      </c>
      <c r="AO15" s="10">
        <v>2.7</v>
      </c>
      <c r="AP15" s="10">
        <v>2.2000000000000002</v>
      </c>
      <c r="AQ15" s="10">
        <v>1.8</v>
      </c>
      <c r="AR15" s="10">
        <v>1.5</v>
      </c>
    </row>
    <row r="16" spans="1:44" x14ac:dyDescent="0.2">
      <c r="A16">
        <v>9</v>
      </c>
      <c r="B16">
        <v>854390</v>
      </c>
      <c r="C16" t="s">
        <v>721</v>
      </c>
      <c r="D16" s="9">
        <v>381</v>
      </c>
      <c r="E16" s="9">
        <v>385</v>
      </c>
      <c r="F16" s="9">
        <v>280</v>
      </c>
      <c r="G16" s="9">
        <v>244</v>
      </c>
      <c r="H16" s="10">
        <v>2.4</v>
      </c>
      <c r="I16" s="10">
        <v>2.2000000000000002</v>
      </c>
      <c r="J16" s="10">
        <v>1.5</v>
      </c>
      <c r="K16" s="46">
        <v>1.3</v>
      </c>
      <c r="L16">
        <v>9</v>
      </c>
      <c r="M16">
        <v>847330</v>
      </c>
      <c r="N16" t="s">
        <v>761</v>
      </c>
      <c r="O16" s="9">
        <v>3376</v>
      </c>
      <c r="P16" s="9">
        <v>4937</v>
      </c>
      <c r="Q16" s="9">
        <v>4351</v>
      </c>
      <c r="R16" s="9">
        <v>2144</v>
      </c>
      <c r="S16" s="10">
        <v>2.4</v>
      </c>
      <c r="T16" s="10">
        <v>3.1</v>
      </c>
      <c r="U16" s="10">
        <v>2.7</v>
      </c>
      <c r="V16" s="46">
        <v>1.3</v>
      </c>
      <c r="W16">
        <v>9</v>
      </c>
      <c r="X16">
        <v>40410</v>
      </c>
      <c r="Y16" t="s">
        <v>742</v>
      </c>
      <c r="Z16" s="9">
        <v>17</v>
      </c>
      <c r="AA16" s="9">
        <v>19</v>
      </c>
      <c r="AB16" s="9">
        <v>21</v>
      </c>
      <c r="AC16" s="9">
        <v>42</v>
      </c>
      <c r="AD16" s="10">
        <v>1.1000000000000001</v>
      </c>
      <c r="AE16" s="10">
        <v>0.9</v>
      </c>
      <c r="AF16" s="10">
        <v>0.7</v>
      </c>
      <c r="AG16" s="46">
        <v>1.5</v>
      </c>
      <c r="AH16">
        <v>9</v>
      </c>
      <c r="AI16">
        <v>290919</v>
      </c>
      <c r="AJ16" t="s">
        <v>749</v>
      </c>
      <c r="AK16" s="9">
        <v>1890</v>
      </c>
      <c r="AL16" s="9">
        <v>2682</v>
      </c>
      <c r="AM16" s="9">
        <v>2909</v>
      </c>
      <c r="AN16" s="9">
        <v>2926</v>
      </c>
      <c r="AO16" s="10">
        <v>0.9</v>
      </c>
      <c r="AP16" s="10">
        <v>1.1000000000000001</v>
      </c>
      <c r="AQ16" s="10">
        <v>1.1000000000000001</v>
      </c>
      <c r="AR16" s="10">
        <v>1</v>
      </c>
    </row>
    <row r="17" spans="1:44" x14ac:dyDescent="0.2">
      <c r="A17">
        <v>10</v>
      </c>
      <c r="B17">
        <v>851762</v>
      </c>
      <c r="C17" t="s">
        <v>759</v>
      </c>
      <c r="D17" s="9">
        <v>258</v>
      </c>
      <c r="E17" s="9">
        <v>399</v>
      </c>
      <c r="F17" s="9">
        <v>259</v>
      </c>
      <c r="G17" s="9">
        <v>229</v>
      </c>
      <c r="H17" s="10">
        <v>1.6</v>
      </c>
      <c r="I17" s="10">
        <v>2.2000000000000002</v>
      </c>
      <c r="J17" s="10">
        <v>1.4</v>
      </c>
      <c r="K17" s="46">
        <v>1.2</v>
      </c>
      <c r="L17">
        <v>10</v>
      </c>
      <c r="M17">
        <v>854239</v>
      </c>
      <c r="N17" t="s">
        <v>718</v>
      </c>
      <c r="O17" s="9">
        <v>2806</v>
      </c>
      <c r="P17" s="9">
        <v>2052</v>
      </c>
      <c r="Q17" s="9">
        <v>1988</v>
      </c>
      <c r="R17" s="9">
        <v>2138</v>
      </c>
      <c r="S17" s="10">
        <v>2</v>
      </c>
      <c r="T17" s="10">
        <v>1.3</v>
      </c>
      <c r="U17" s="10">
        <v>1.2</v>
      </c>
      <c r="V17" s="46">
        <v>1.3</v>
      </c>
      <c r="W17">
        <v>10</v>
      </c>
      <c r="X17">
        <v>40690</v>
      </c>
      <c r="Y17" t="s">
        <v>776</v>
      </c>
      <c r="Z17" s="9">
        <v>18</v>
      </c>
      <c r="AA17" s="9">
        <v>50</v>
      </c>
      <c r="AB17" s="9">
        <v>36</v>
      </c>
      <c r="AC17" s="9">
        <v>40</v>
      </c>
      <c r="AD17" s="10">
        <v>1.2</v>
      </c>
      <c r="AE17" s="10">
        <v>2.4</v>
      </c>
      <c r="AF17" s="10">
        <v>1.2</v>
      </c>
      <c r="AG17" s="46">
        <v>1.5</v>
      </c>
      <c r="AH17">
        <v>10</v>
      </c>
      <c r="AI17">
        <v>870899</v>
      </c>
      <c r="AJ17" t="s">
        <v>784</v>
      </c>
      <c r="AK17" s="9">
        <v>1949</v>
      </c>
      <c r="AL17" s="9">
        <v>3493</v>
      </c>
      <c r="AM17" s="9">
        <v>3815</v>
      </c>
      <c r="AN17" s="9">
        <v>2850</v>
      </c>
      <c r="AO17" s="10">
        <v>0.9</v>
      </c>
      <c r="AP17" s="10">
        <v>1.4</v>
      </c>
      <c r="AQ17" s="10">
        <v>1.4</v>
      </c>
      <c r="AR17" s="10">
        <v>1</v>
      </c>
    </row>
    <row r="18" spans="1:44" x14ac:dyDescent="0.2">
      <c r="A18">
        <v>11</v>
      </c>
      <c r="B18">
        <v>261390</v>
      </c>
      <c r="C18" t="s">
        <v>760</v>
      </c>
      <c r="D18" s="9">
        <v>41</v>
      </c>
      <c r="E18" s="9">
        <v>183</v>
      </c>
      <c r="F18" s="9">
        <v>204</v>
      </c>
      <c r="G18" s="9">
        <v>228</v>
      </c>
      <c r="H18" s="10">
        <v>0.3</v>
      </c>
      <c r="I18" s="10">
        <v>1</v>
      </c>
      <c r="J18" s="10">
        <v>1.1000000000000001</v>
      </c>
      <c r="K18" s="46">
        <v>1.2</v>
      </c>
      <c r="L18">
        <v>11</v>
      </c>
      <c r="M18">
        <v>847130</v>
      </c>
      <c r="N18" t="s">
        <v>732</v>
      </c>
      <c r="O18" s="9">
        <v>1251</v>
      </c>
      <c r="P18" s="9">
        <v>1712</v>
      </c>
      <c r="Q18" s="9">
        <v>1951</v>
      </c>
      <c r="R18" s="9">
        <v>1980</v>
      </c>
      <c r="S18" s="10">
        <v>0.9</v>
      </c>
      <c r="T18" s="10">
        <v>1.1000000000000001</v>
      </c>
      <c r="U18" s="10">
        <v>1.2</v>
      </c>
      <c r="V18" s="46">
        <v>1.2</v>
      </c>
      <c r="W18">
        <v>11</v>
      </c>
      <c r="X18">
        <v>848620</v>
      </c>
      <c r="Y18" t="s">
        <v>764</v>
      </c>
      <c r="Z18" s="9">
        <v>11</v>
      </c>
      <c r="AA18" s="9">
        <v>11</v>
      </c>
      <c r="AB18" s="9">
        <v>8</v>
      </c>
      <c r="AC18" s="9">
        <v>32</v>
      </c>
      <c r="AD18" s="10">
        <v>0.7</v>
      </c>
      <c r="AE18" s="10">
        <v>0.5</v>
      </c>
      <c r="AF18" s="10">
        <v>0.3</v>
      </c>
      <c r="AG18" s="46">
        <v>1.2</v>
      </c>
      <c r="AH18">
        <v>11</v>
      </c>
      <c r="AI18">
        <v>870324</v>
      </c>
      <c r="AJ18" t="s">
        <v>772</v>
      </c>
      <c r="AK18" s="9">
        <v>2036</v>
      </c>
      <c r="AL18" s="9">
        <v>2326</v>
      </c>
      <c r="AM18" s="9">
        <v>2819</v>
      </c>
      <c r="AN18" s="9">
        <v>2673</v>
      </c>
      <c r="AO18" s="10">
        <v>1</v>
      </c>
      <c r="AP18" s="10">
        <v>0.9</v>
      </c>
      <c r="AQ18" s="10">
        <v>1.1000000000000001</v>
      </c>
      <c r="AR18" s="10">
        <v>1</v>
      </c>
    </row>
    <row r="19" spans="1:44" x14ac:dyDescent="0.2">
      <c r="A19">
        <v>12</v>
      </c>
      <c r="B19">
        <v>853669</v>
      </c>
      <c r="C19" t="s">
        <v>722</v>
      </c>
      <c r="D19" s="9">
        <v>241</v>
      </c>
      <c r="E19" s="9">
        <v>191</v>
      </c>
      <c r="F19" s="9">
        <v>202</v>
      </c>
      <c r="G19" s="9">
        <v>190</v>
      </c>
      <c r="H19" s="10">
        <v>1.5</v>
      </c>
      <c r="I19" s="10">
        <v>1.1000000000000001</v>
      </c>
      <c r="J19" s="10">
        <v>1.1000000000000001</v>
      </c>
      <c r="K19" s="46">
        <v>1</v>
      </c>
      <c r="L19">
        <v>12</v>
      </c>
      <c r="M19">
        <v>901890</v>
      </c>
      <c r="N19" t="s">
        <v>733</v>
      </c>
      <c r="O19" s="9">
        <v>1551</v>
      </c>
      <c r="P19" s="9">
        <v>1673</v>
      </c>
      <c r="Q19" s="9">
        <v>1789</v>
      </c>
      <c r="R19" s="9">
        <v>1950</v>
      </c>
      <c r="S19" s="10">
        <v>1.1000000000000001</v>
      </c>
      <c r="T19" s="10">
        <v>1.1000000000000001</v>
      </c>
      <c r="U19" s="10">
        <v>1.1000000000000001</v>
      </c>
      <c r="V19" s="46">
        <v>1.2</v>
      </c>
      <c r="W19">
        <v>12</v>
      </c>
      <c r="X19">
        <v>732690</v>
      </c>
      <c r="Y19" t="s">
        <v>777</v>
      </c>
      <c r="Z19" s="9">
        <v>26</v>
      </c>
      <c r="AA19" s="9">
        <v>27</v>
      </c>
      <c r="AB19" s="9">
        <v>33</v>
      </c>
      <c r="AC19" s="9">
        <v>32</v>
      </c>
      <c r="AD19" s="10">
        <v>1.7</v>
      </c>
      <c r="AE19" s="10">
        <v>1.3</v>
      </c>
      <c r="AF19" s="10">
        <v>1.1000000000000001</v>
      </c>
      <c r="AG19" s="46">
        <v>1.2</v>
      </c>
      <c r="AH19">
        <v>12</v>
      </c>
      <c r="AI19">
        <v>854239</v>
      </c>
      <c r="AJ19" t="s">
        <v>718</v>
      </c>
      <c r="AK19" s="9">
        <v>2251</v>
      </c>
      <c r="AL19" s="9">
        <v>2020</v>
      </c>
      <c r="AM19" s="9">
        <v>2136</v>
      </c>
      <c r="AN19" s="9">
        <v>2590</v>
      </c>
      <c r="AO19" s="10">
        <v>1.1000000000000001</v>
      </c>
      <c r="AP19" s="10">
        <v>0.8</v>
      </c>
      <c r="AQ19" s="10">
        <v>0.8</v>
      </c>
      <c r="AR19" s="10">
        <v>0.9</v>
      </c>
    </row>
    <row r="20" spans="1:44" x14ac:dyDescent="0.2">
      <c r="A20">
        <v>13</v>
      </c>
      <c r="B20">
        <v>902139</v>
      </c>
      <c r="C20" t="s">
        <v>723</v>
      </c>
      <c r="D20" s="9">
        <v>118</v>
      </c>
      <c r="E20" s="9">
        <v>186</v>
      </c>
      <c r="F20" s="9">
        <v>215</v>
      </c>
      <c r="G20" s="9">
        <v>185</v>
      </c>
      <c r="H20" s="10">
        <v>0.8</v>
      </c>
      <c r="I20" s="10">
        <v>1</v>
      </c>
      <c r="J20" s="10">
        <v>1.2</v>
      </c>
      <c r="K20" s="46">
        <v>1</v>
      </c>
      <c r="L20">
        <v>13</v>
      </c>
      <c r="M20">
        <v>870323</v>
      </c>
      <c r="N20" t="s">
        <v>734</v>
      </c>
      <c r="O20" s="9">
        <v>1739</v>
      </c>
      <c r="P20" s="9">
        <v>2289</v>
      </c>
      <c r="Q20" s="9">
        <v>2176</v>
      </c>
      <c r="R20" s="9">
        <v>1804</v>
      </c>
      <c r="S20" s="10">
        <v>1.2</v>
      </c>
      <c r="T20" s="10">
        <v>1.4</v>
      </c>
      <c r="U20" s="10">
        <v>1.3</v>
      </c>
      <c r="V20" s="46">
        <v>1.1000000000000001</v>
      </c>
      <c r="W20">
        <v>13</v>
      </c>
      <c r="X20">
        <v>853690</v>
      </c>
      <c r="Y20" t="s">
        <v>725</v>
      </c>
      <c r="Z20" s="9">
        <v>20</v>
      </c>
      <c r="AA20" s="9">
        <v>23</v>
      </c>
      <c r="AB20" s="9">
        <v>31</v>
      </c>
      <c r="AC20" s="9">
        <v>32</v>
      </c>
      <c r="AD20" s="10">
        <v>1.3</v>
      </c>
      <c r="AE20" s="10">
        <v>1.1000000000000001</v>
      </c>
      <c r="AF20" s="10">
        <v>1</v>
      </c>
      <c r="AG20" s="46">
        <v>1.2</v>
      </c>
      <c r="AH20">
        <v>13</v>
      </c>
      <c r="AI20">
        <v>847170</v>
      </c>
      <c r="AJ20" t="s">
        <v>738</v>
      </c>
      <c r="AK20" s="9">
        <v>1230</v>
      </c>
      <c r="AL20" s="9">
        <v>1211</v>
      </c>
      <c r="AM20" s="9">
        <v>1741</v>
      </c>
      <c r="AN20" s="9">
        <v>2448</v>
      </c>
      <c r="AO20" s="10">
        <v>0.6</v>
      </c>
      <c r="AP20" s="10">
        <v>0.5</v>
      </c>
      <c r="AQ20" s="10">
        <v>0.7</v>
      </c>
      <c r="AR20" s="10">
        <v>0.9</v>
      </c>
    </row>
    <row r="21" spans="1:44" x14ac:dyDescent="0.2">
      <c r="A21">
        <v>14</v>
      </c>
      <c r="B21">
        <v>847330</v>
      </c>
      <c r="C21" t="s">
        <v>761</v>
      </c>
      <c r="D21" s="9">
        <v>404</v>
      </c>
      <c r="E21" s="9">
        <v>190</v>
      </c>
      <c r="F21" s="9">
        <v>153</v>
      </c>
      <c r="G21" s="9">
        <v>156</v>
      </c>
      <c r="H21" s="10">
        <v>2.6</v>
      </c>
      <c r="I21" s="10">
        <v>1.1000000000000001</v>
      </c>
      <c r="J21" s="10">
        <v>0.8</v>
      </c>
      <c r="K21" s="46">
        <v>0.8</v>
      </c>
      <c r="L21">
        <v>14</v>
      </c>
      <c r="M21">
        <v>720449</v>
      </c>
      <c r="N21" t="s">
        <v>735</v>
      </c>
      <c r="O21" s="9">
        <v>1566</v>
      </c>
      <c r="P21" s="9">
        <v>2632</v>
      </c>
      <c r="Q21" s="9">
        <v>2005</v>
      </c>
      <c r="R21" s="9">
        <v>1756</v>
      </c>
      <c r="S21" s="10">
        <v>1.1000000000000001</v>
      </c>
      <c r="T21" s="10">
        <v>1.7</v>
      </c>
      <c r="U21" s="10">
        <v>1.2</v>
      </c>
      <c r="V21" s="46">
        <v>1</v>
      </c>
      <c r="W21">
        <v>14</v>
      </c>
      <c r="X21">
        <v>901890</v>
      </c>
      <c r="Y21" t="s">
        <v>733</v>
      </c>
      <c r="Z21" s="9">
        <v>17</v>
      </c>
      <c r="AA21" s="9">
        <v>6</v>
      </c>
      <c r="AB21" s="9">
        <v>9</v>
      </c>
      <c r="AC21" s="9">
        <v>32</v>
      </c>
      <c r="AD21" s="10">
        <v>1.1000000000000001</v>
      </c>
      <c r="AE21" s="10">
        <v>0.3</v>
      </c>
      <c r="AF21" s="10">
        <v>0.3</v>
      </c>
      <c r="AG21" s="46">
        <v>1.2</v>
      </c>
      <c r="AH21">
        <v>14</v>
      </c>
      <c r="AI21">
        <v>290250</v>
      </c>
      <c r="AJ21" t="s">
        <v>750</v>
      </c>
      <c r="AK21" s="9">
        <v>1294</v>
      </c>
      <c r="AL21" s="9">
        <v>1493</v>
      </c>
      <c r="AM21" s="9">
        <v>1864</v>
      </c>
      <c r="AN21" s="9">
        <v>2288</v>
      </c>
      <c r="AO21" s="10">
        <v>0.6</v>
      </c>
      <c r="AP21" s="10">
        <v>0.6</v>
      </c>
      <c r="AQ21" s="10">
        <v>0.7</v>
      </c>
      <c r="AR21" s="10">
        <v>0.8</v>
      </c>
    </row>
    <row r="22" spans="1:44" x14ac:dyDescent="0.2">
      <c r="A22">
        <v>15</v>
      </c>
      <c r="B22">
        <v>847150</v>
      </c>
      <c r="C22" t="s">
        <v>724</v>
      </c>
      <c r="D22" s="9">
        <v>92</v>
      </c>
      <c r="E22" s="9">
        <v>109</v>
      </c>
      <c r="F22" s="9">
        <v>113</v>
      </c>
      <c r="G22" s="9">
        <v>151</v>
      </c>
      <c r="H22" s="10">
        <v>0.6</v>
      </c>
      <c r="I22" s="10">
        <v>0.6</v>
      </c>
      <c r="J22" s="10">
        <v>0.6</v>
      </c>
      <c r="K22" s="46">
        <v>0.8</v>
      </c>
      <c r="L22">
        <v>15</v>
      </c>
      <c r="M22">
        <v>903040</v>
      </c>
      <c r="N22" t="s">
        <v>770</v>
      </c>
      <c r="O22" s="9">
        <v>516</v>
      </c>
      <c r="P22" s="9">
        <v>627</v>
      </c>
      <c r="Q22" s="9">
        <v>1279</v>
      </c>
      <c r="R22" s="9">
        <v>1647</v>
      </c>
      <c r="S22" s="10">
        <v>0.4</v>
      </c>
      <c r="T22" s="10">
        <v>0.4</v>
      </c>
      <c r="U22" s="10">
        <v>0.8</v>
      </c>
      <c r="V22" s="46">
        <v>1</v>
      </c>
      <c r="W22">
        <v>15</v>
      </c>
      <c r="X22">
        <v>710692</v>
      </c>
      <c r="Y22" t="s">
        <v>743</v>
      </c>
      <c r="Z22" s="9">
        <v>18</v>
      </c>
      <c r="AA22" s="9">
        <v>34</v>
      </c>
      <c r="AB22" s="9">
        <v>35</v>
      </c>
      <c r="AC22" s="9">
        <v>32</v>
      </c>
      <c r="AD22" s="10">
        <v>1.2</v>
      </c>
      <c r="AE22" s="10">
        <v>1.6</v>
      </c>
      <c r="AF22" s="10">
        <v>1.2</v>
      </c>
      <c r="AG22" s="46">
        <v>1.2</v>
      </c>
      <c r="AH22">
        <v>15</v>
      </c>
      <c r="AI22">
        <v>290243</v>
      </c>
      <c r="AJ22" t="s">
        <v>751</v>
      </c>
      <c r="AK22" s="9">
        <v>877</v>
      </c>
      <c r="AL22" s="9">
        <v>1605</v>
      </c>
      <c r="AM22" s="9">
        <v>1778</v>
      </c>
      <c r="AN22" s="9">
        <v>2199</v>
      </c>
      <c r="AO22" s="10">
        <v>0.4</v>
      </c>
      <c r="AP22" s="10">
        <v>0.6</v>
      </c>
      <c r="AQ22" s="10">
        <v>0.7</v>
      </c>
      <c r="AR22" s="10">
        <v>0.8</v>
      </c>
    </row>
    <row r="23" spans="1:44" x14ac:dyDescent="0.2">
      <c r="A23">
        <v>16</v>
      </c>
      <c r="B23">
        <v>392690</v>
      </c>
      <c r="C23" t="s">
        <v>762</v>
      </c>
      <c r="D23" s="9">
        <v>134</v>
      </c>
      <c r="E23" s="9">
        <v>153</v>
      </c>
      <c r="F23" s="9">
        <v>149</v>
      </c>
      <c r="G23" s="9">
        <v>147</v>
      </c>
      <c r="H23" s="10">
        <v>0.9</v>
      </c>
      <c r="I23" s="10">
        <v>0.9</v>
      </c>
      <c r="J23" s="10">
        <v>0.8</v>
      </c>
      <c r="K23" s="46">
        <v>0.8</v>
      </c>
      <c r="L23">
        <v>16</v>
      </c>
      <c r="M23">
        <v>854231</v>
      </c>
      <c r="N23" t="s">
        <v>756</v>
      </c>
      <c r="O23" s="9">
        <v>2128</v>
      </c>
      <c r="P23" s="9">
        <v>2611</v>
      </c>
      <c r="Q23" s="9">
        <v>2411</v>
      </c>
      <c r="R23" s="9">
        <v>1594</v>
      </c>
      <c r="S23" s="10">
        <v>1.5</v>
      </c>
      <c r="T23" s="10">
        <v>1.6</v>
      </c>
      <c r="U23" s="10">
        <v>1.5</v>
      </c>
      <c r="V23" s="46">
        <v>0.9</v>
      </c>
      <c r="W23">
        <v>16</v>
      </c>
      <c r="X23">
        <v>381800</v>
      </c>
      <c r="Y23" t="s">
        <v>778</v>
      </c>
      <c r="Z23" s="9">
        <v>62</v>
      </c>
      <c r="AA23" s="9">
        <v>68</v>
      </c>
      <c r="AB23" s="9">
        <v>42</v>
      </c>
      <c r="AC23" s="9">
        <v>28</v>
      </c>
      <c r="AD23" s="10">
        <v>4</v>
      </c>
      <c r="AE23" s="10">
        <v>3.3</v>
      </c>
      <c r="AF23" s="10">
        <v>1.4</v>
      </c>
      <c r="AG23" s="46">
        <v>1</v>
      </c>
      <c r="AH23">
        <v>16</v>
      </c>
      <c r="AI23">
        <v>390120</v>
      </c>
      <c r="AJ23" t="s">
        <v>785</v>
      </c>
      <c r="AK23" s="9">
        <v>1716</v>
      </c>
      <c r="AL23" s="9">
        <v>1939</v>
      </c>
      <c r="AM23" s="9">
        <v>1964</v>
      </c>
      <c r="AN23" s="9">
        <v>2066</v>
      </c>
      <c r="AO23" s="10">
        <v>0.8</v>
      </c>
      <c r="AP23" s="10">
        <v>0.8</v>
      </c>
      <c r="AQ23" s="10">
        <v>0.7</v>
      </c>
      <c r="AR23" s="10">
        <v>0.7</v>
      </c>
    </row>
    <row r="24" spans="1:44" x14ac:dyDescent="0.2">
      <c r="A24">
        <v>17</v>
      </c>
      <c r="B24">
        <v>261310</v>
      </c>
      <c r="C24" t="s">
        <v>763</v>
      </c>
      <c r="D24" s="9">
        <v>264</v>
      </c>
      <c r="E24" s="9">
        <v>303</v>
      </c>
      <c r="F24" s="9">
        <v>252</v>
      </c>
      <c r="G24" s="9">
        <v>145</v>
      </c>
      <c r="H24" s="10">
        <v>1.7</v>
      </c>
      <c r="I24" s="10">
        <v>1.7</v>
      </c>
      <c r="J24" s="10">
        <v>1.4</v>
      </c>
      <c r="K24" s="46">
        <v>0.7</v>
      </c>
      <c r="L24">
        <v>17</v>
      </c>
      <c r="M24">
        <v>382200</v>
      </c>
      <c r="N24" t="s">
        <v>736</v>
      </c>
      <c r="O24" s="9">
        <v>1469</v>
      </c>
      <c r="P24" s="9">
        <v>1464</v>
      </c>
      <c r="Q24" s="9">
        <v>1534</v>
      </c>
      <c r="R24" s="9">
        <v>1568</v>
      </c>
      <c r="S24" s="10">
        <v>1</v>
      </c>
      <c r="T24" s="10">
        <v>0.9</v>
      </c>
      <c r="U24" s="10">
        <v>0.9</v>
      </c>
      <c r="V24" s="46">
        <v>0.9</v>
      </c>
      <c r="W24">
        <v>17</v>
      </c>
      <c r="X24">
        <v>310490</v>
      </c>
      <c r="Y24" t="s">
        <v>779</v>
      </c>
      <c r="Z24" s="9">
        <v>11</v>
      </c>
      <c r="AA24" s="9">
        <v>11</v>
      </c>
      <c r="AB24" s="9">
        <v>17</v>
      </c>
      <c r="AC24" s="9">
        <v>27</v>
      </c>
      <c r="AD24" s="10">
        <v>0.7</v>
      </c>
      <c r="AE24" s="10">
        <v>0.5</v>
      </c>
      <c r="AF24" s="10">
        <v>0.6</v>
      </c>
      <c r="AG24" s="46">
        <v>1</v>
      </c>
      <c r="AH24">
        <v>17</v>
      </c>
      <c r="AI24">
        <v>271121</v>
      </c>
      <c r="AJ24" t="s">
        <v>719</v>
      </c>
      <c r="AK24" s="9">
        <v>1537</v>
      </c>
      <c r="AL24" s="9">
        <v>2172</v>
      </c>
      <c r="AM24" s="9">
        <v>1531</v>
      </c>
      <c r="AN24" s="9">
        <v>1999</v>
      </c>
      <c r="AO24" s="10">
        <v>0.7</v>
      </c>
      <c r="AP24" s="10">
        <v>0.9</v>
      </c>
      <c r="AQ24" s="10">
        <v>0.6</v>
      </c>
      <c r="AR24" s="10">
        <v>0.7</v>
      </c>
    </row>
    <row r="25" spans="1:44" x14ac:dyDescent="0.2">
      <c r="A25">
        <v>18</v>
      </c>
      <c r="B25">
        <v>853690</v>
      </c>
      <c r="C25" t="s">
        <v>725</v>
      </c>
      <c r="D25" s="9">
        <v>150</v>
      </c>
      <c r="E25" s="9">
        <v>158</v>
      </c>
      <c r="F25" s="9">
        <v>140</v>
      </c>
      <c r="G25" s="9">
        <v>132</v>
      </c>
      <c r="H25" s="10">
        <v>1</v>
      </c>
      <c r="I25" s="10">
        <v>0.9</v>
      </c>
      <c r="J25" s="10">
        <v>0.8</v>
      </c>
      <c r="K25" s="46">
        <v>0.7</v>
      </c>
      <c r="L25">
        <v>18</v>
      </c>
      <c r="M25">
        <v>271012</v>
      </c>
      <c r="N25" t="s">
        <v>737</v>
      </c>
      <c r="O25" s="9">
        <v>0</v>
      </c>
      <c r="P25" s="9">
        <v>0</v>
      </c>
      <c r="Q25" s="9">
        <v>977</v>
      </c>
      <c r="R25" s="9">
        <v>1354</v>
      </c>
      <c r="S25" s="10">
        <v>0</v>
      </c>
      <c r="T25" s="10">
        <v>0</v>
      </c>
      <c r="U25" s="10">
        <v>0.6</v>
      </c>
      <c r="V25" s="46">
        <v>0.8</v>
      </c>
      <c r="W25">
        <v>18</v>
      </c>
      <c r="X25">
        <v>761699</v>
      </c>
      <c r="Y25" t="s">
        <v>780</v>
      </c>
      <c r="Z25" s="9">
        <v>13</v>
      </c>
      <c r="AA25" s="9">
        <v>13</v>
      </c>
      <c r="AB25" s="9">
        <v>19</v>
      </c>
      <c r="AC25" s="9">
        <v>24</v>
      </c>
      <c r="AD25" s="10">
        <v>0.9</v>
      </c>
      <c r="AE25" s="10">
        <v>0.6</v>
      </c>
      <c r="AF25" s="10">
        <v>0.6</v>
      </c>
      <c r="AG25" s="46">
        <v>0.9</v>
      </c>
      <c r="AH25">
        <v>18</v>
      </c>
      <c r="AI25">
        <v>848620</v>
      </c>
      <c r="AJ25" t="s">
        <v>764</v>
      </c>
      <c r="AK25" s="9">
        <v>3241</v>
      </c>
      <c r="AL25" s="9">
        <v>2017</v>
      </c>
      <c r="AM25" s="9">
        <v>1729</v>
      </c>
      <c r="AN25" s="9">
        <v>1989</v>
      </c>
      <c r="AO25" s="10">
        <v>1.6</v>
      </c>
      <c r="AP25" s="10">
        <v>0.8</v>
      </c>
      <c r="AQ25" s="10">
        <v>0.7</v>
      </c>
      <c r="AR25" s="10">
        <v>0.7</v>
      </c>
    </row>
    <row r="26" spans="1:44" x14ac:dyDescent="0.2">
      <c r="A26">
        <v>19</v>
      </c>
      <c r="B26">
        <v>848620</v>
      </c>
      <c r="C26" t="s">
        <v>764</v>
      </c>
      <c r="D26" s="9">
        <v>104</v>
      </c>
      <c r="E26" s="9">
        <v>87</v>
      </c>
      <c r="F26" s="9">
        <v>95</v>
      </c>
      <c r="G26" s="9">
        <v>126</v>
      </c>
      <c r="H26" s="10">
        <v>0.7</v>
      </c>
      <c r="I26" s="10">
        <v>0.5</v>
      </c>
      <c r="J26" s="10">
        <v>0.5</v>
      </c>
      <c r="K26" s="46">
        <v>0.7</v>
      </c>
      <c r="L26">
        <v>19</v>
      </c>
      <c r="M26">
        <v>847170</v>
      </c>
      <c r="N26" t="s">
        <v>738</v>
      </c>
      <c r="O26" s="9">
        <v>1956</v>
      </c>
      <c r="P26" s="9">
        <v>2611</v>
      </c>
      <c r="Q26" s="9">
        <v>2168</v>
      </c>
      <c r="R26" s="9">
        <v>1261</v>
      </c>
      <c r="S26" s="10">
        <v>1.4</v>
      </c>
      <c r="T26" s="10">
        <v>1.6</v>
      </c>
      <c r="U26" s="10">
        <v>1.3</v>
      </c>
      <c r="V26" s="46">
        <v>0.7</v>
      </c>
      <c r="W26">
        <v>19</v>
      </c>
      <c r="X26">
        <v>851769</v>
      </c>
      <c r="Y26" t="s">
        <v>781</v>
      </c>
      <c r="Z26" s="9">
        <v>20</v>
      </c>
      <c r="AA26" s="9">
        <v>20</v>
      </c>
      <c r="AB26" s="9">
        <v>16</v>
      </c>
      <c r="AC26" s="9">
        <v>22</v>
      </c>
      <c r="AD26" s="10">
        <v>1.3</v>
      </c>
      <c r="AE26" s="10">
        <v>1</v>
      </c>
      <c r="AF26" s="10">
        <v>0.5</v>
      </c>
      <c r="AG26" s="46">
        <v>0.8</v>
      </c>
      <c r="AH26">
        <v>19</v>
      </c>
      <c r="AI26">
        <v>100199</v>
      </c>
      <c r="AJ26" t="s">
        <v>786</v>
      </c>
      <c r="AK26" s="9">
        <v>0</v>
      </c>
      <c r="AL26" s="9">
        <v>0</v>
      </c>
      <c r="AM26" s="9">
        <v>1091</v>
      </c>
      <c r="AN26" s="9">
        <v>1935</v>
      </c>
      <c r="AO26" s="10">
        <v>0</v>
      </c>
      <c r="AP26" s="10">
        <v>0</v>
      </c>
      <c r="AQ26" s="10">
        <v>0.4</v>
      </c>
      <c r="AR26" s="10">
        <v>0.7</v>
      </c>
    </row>
    <row r="27" spans="1:44" x14ac:dyDescent="0.2">
      <c r="A27">
        <v>20</v>
      </c>
      <c r="B27">
        <v>854449</v>
      </c>
      <c r="C27" t="s">
        <v>726</v>
      </c>
      <c r="D27" s="9">
        <v>125</v>
      </c>
      <c r="E27" s="9">
        <v>131</v>
      </c>
      <c r="F27" s="9">
        <v>144</v>
      </c>
      <c r="G27" s="9">
        <v>117</v>
      </c>
      <c r="H27" s="10">
        <v>0.8</v>
      </c>
      <c r="I27" s="10">
        <v>0.7</v>
      </c>
      <c r="J27" s="10">
        <v>0.8</v>
      </c>
      <c r="K27" s="46">
        <v>0.6</v>
      </c>
      <c r="L27">
        <v>20</v>
      </c>
      <c r="M27">
        <v>880330</v>
      </c>
      <c r="N27" t="s">
        <v>771</v>
      </c>
      <c r="O27" s="9">
        <v>1184</v>
      </c>
      <c r="P27" s="9">
        <v>1046</v>
      </c>
      <c r="Q27" s="9">
        <v>1035</v>
      </c>
      <c r="R27" s="9">
        <v>1248</v>
      </c>
      <c r="S27" s="10">
        <v>0.8</v>
      </c>
      <c r="T27" s="10">
        <v>0.7</v>
      </c>
      <c r="U27" s="10">
        <v>0.6</v>
      </c>
      <c r="V27" s="46">
        <v>0.7</v>
      </c>
      <c r="W27">
        <v>20</v>
      </c>
      <c r="X27">
        <v>854140</v>
      </c>
      <c r="Y27" t="s">
        <v>744</v>
      </c>
      <c r="Z27" s="9">
        <v>108</v>
      </c>
      <c r="AA27" s="9">
        <v>71</v>
      </c>
      <c r="AB27" s="9">
        <v>17</v>
      </c>
      <c r="AC27" s="9">
        <v>21</v>
      </c>
      <c r="AD27" s="10">
        <v>7</v>
      </c>
      <c r="AE27" s="10">
        <v>3.4</v>
      </c>
      <c r="AF27" s="10">
        <v>0.6</v>
      </c>
      <c r="AG27" s="46">
        <v>0.8</v>
      </c>
      <c r="AH27">
        <v>20</v>
      </c>
      <c r="AI27">
        <v>847989</v>
      </c>
      <c r="AJ27" t="s">
        <v>752</v>
      </c>
      <c r="AK27" s="9">
        <v>925</v>
      </c>
      <c r="AL27" s="9">
        <v>1160</v>
      </c>
      <c r="AM27" s="9">
        <v>1350</v>
      </c>
      <c r="AN27" s="9">
        <v>1794</v>
      </c>
      <c r="AO27" s="10">
        <v>0.4</v>
      </c>
      <c r="AP27" s="10">
        <v>0.5</v>
      </c>
      <c r="AQ27" s="10">
        <v>0.5</v>
      </c>
      <c r="AR27" s="10">
        <v>0.6</v>
      </c>
    </row>
    <row r="28" spans="1:44" x14ac:dyDescent="0.2">
      <c r="A28">
        <v>21</v>
      </c>
      <c r="B28">
        <v>852990</v>
      </c>
      <c r="C28" t="s">
        <v>765</v>
      </c>
      <c r="D28" s="9">
        <v>86</v>
      </c>
      <c r="E28" s="9">
        <v>122</v>
      </c>
      <c r="F28" s="9">
        <v>124</v>
      </c>
      <c r="G28" s="9">
        <v>107</v>
      </c>
      <c r="H28" s="10">
        <v>0.5</v>
      </c>
      <c r="I28" s="10">
        <v>0.7</v>
      </c>
      <c r="J28" s="10">
        <v>0.7</v>
      </c>
      <c r="K28" s="46">
        <v>0.5</v>
      </c>
      <c r="L28">
        <v>21</v>
      </c>
      <c r="M28">
        <v>870324</v>
      </c>
      <c r="N28" t="s">
        <v>772</v>
      </c>
      <c r="O28" s="9">
        <v>1513</v>
      </c>
      <c r="P28" s="9">
        <v>1895</v>
      </c>
      <c r="Q28" s="9">
        <v>1776</v>
      </c>
      <c r="R28" s="9">
        <v>1180</v>
      </c>
      <c r="S28" s="10">
        <v>1.1000000000000001</v>
      </c>
      <c r="T28" s="10">
        <v>1.2</v>
      </c>
      <c r="U28" s="10">
        <v>1.1000000000000001</v>
      </c>
      <c r="V28" s="46">
        <v>0.7</v>
      </c>
      <c r="W28">
        <v>21</v>
      </c>
      <c r="X28">
        <v>850110</v>
      </c>
      <c r="Y28" t="s">
        <v>782</v>
      </c>
      <c r="Z28" s="9">
        <v>9</v>
      </c>
      <c r="AA28" s="9">
        <v>11</v>
      </c>
      <c r="AB28" s="9">
        <v>16</v>
      </c>
      <c r="AC28" s="9">
        <v>21</v>
      </c>
      <c r="AD28" s="10">
        <v>0.6</v>
      </c>
      <c r="AE28" s="10">
        <v>0.5</v>
      </c>
      <c r="AF28" s="10">
        <v>0.5</v>
      </c>
      <c r="AG28" s="46">
        <v>0.8</v>
      </c>
      <c r="AH28">
        <v>21</v>
      </c>
      <c r="AI28">
        <v>848180</v>
      </c>
      <c r="AJ28" t="s">
        <v>740</v>
      </c>
      <c r="AK28" s="9">
        <v>1204</v>
      </c>
      <c r="AL28" s="9">
        <v>1312</v>
      </c>
      <c r="AM28" s="9">
        <v>1485</v>
      </c>
      <c r="AN28" s="9">
        <v>1792</v>
      </c>
      <c r="AO28" s="10">
        <v>0.6</v>
      </c>
      <c r="AP28" s="10">
        <v>0.5</v>
      </c>
      <c r="AQ28" s="10">
        <v>0.6</v>
      </c>
      <c r="AR28" s="10">
        <v>0.6</v>
      </c>
    </row>
    <row r="29" spans="1:44" x14ac:dyDescent="0.2">
      <c r="A29">
        <v>22</v>
      </c>
      <c r="B29">
        <v>853710</v>
      </c>
      <c r="C29" t="s">
        <v>727</v>
      </c>
      <c r="D29" s="9">
        <v>55</v>
      </c>
      <c r="E29" s="9">
        <v>88</v>
      </c>
      <c r="F29" s="9">
        <v>103</v>
      </c>
      <c r="G29" s="9">
        <v>106</v>
      </c>
      <c r="H29" s="10">
        <v>0.3</v>
      </c>
      <c r="I29" s="10">
        <v>0.5</v>
      </c>
      <c r="J29" s="10">
        <v>0.6</v>
      </c>
      <c r="K29" s="46">
        <v>0.5</v>
      </c>
      <c r="L29">
        <v>22</v>
      </c>
      <c r="M29">
        <v>901839</v>
      </c>
      <c r="N29" t="s">
        <v>773</v>
      </c>
      <c r="O29" s="9">
        <v>1016</v>
      </c>
      <c r="P29" s="9">
        <v>1232</v>
      </c>
      <c r="Q29" s="9">
        <v>1477</v>
      </c>
      <c r="R29" s="9">
        <v>1130</v>
      </c>
      <c r="S29" s="10">
        <v>0.7</v>
      </c>
      <c r="T29" s="10">
        <v>0.8</v>
      </c>
      <c r="U29" s="10">
        <v>0.9</v>
      </c>
      <c r="V29" s="46">
        <v>0.7</v>
      </c>
      <c r="W29">
        <v>22</v>
      </c>
      <c r="X29">
        <v>903180</v>
      </c>
      <c r="Y29" t="s">
        <v>745</v>
      </c>
      <c r="Z29" s="9">
        <v>8</v>
      </c>
      <c r="AA29" s="9">
        <v>15</v>
      </c>
      <c r="AB29" s="9">
        <v>17</v>
      </c>
      <c r="AC29" s="9">
        <v>20</v>
      </c>
      <c r="AD29" s="10">
        <v>0.5</v>
      </c>
      <c r="AE29" s="10">
        <v>0.7</v>
      </c>
      <c r="AF29" s="10">
        <v>0.6</v>
      </c>
      <c r="AG29" s="46">
        <v>0.7</v>
      </c>
      <c r="AH29">
        <v>22</v>
      </c>
      <c r="AI29">
        <v>390110</v>
      </c>
      <c r="AJ29" t="s">
        <v>787</v>
      </c>
      <c r="AK29" s="9">
        <v>1571</v>
      </c>
      <c r="AL29" s="9">
        <v>1533</v>
      </c>
      <c r="AM29" s="9">
        <v>1552</v>
      </c>
      <c r="AN29" s="9">
        <v>1764</v>
      </c>
      <c r="AO29" s="10">
        <v>0.8</v>
      </c>
      <c r="AP29" s="10">
        <v>0.6</v>
      </c>
      <c r="AQ29" s="10">
        <v>0.6</v>
      </c>
      <c r="AR29" s="10">
        <v>0.6</v>
      </c>
    </row>
    <row r="30" spans="1:44" x14ac:dyDescent="0.2">
      <c r="A30">
        <v>23</v>
      </c>
      <c r="B30">
        <v>848690</v>
      </c>
      <c r="C30" t="s">
        <v>766</v>
      </c>
      <c r="D30" s="9">
        <v>85</v>
      </c>
      <c r="E30" s="9">
        <v>104</v>
      </c>
      <c r="F30" s="9">
        <v>91</v>
      </c>
      <c r="G30" s="9">
        <v>102</v>
      </c>
      <c r="H30" s="10">
        <v>0.5</v>
      </c>
      <c r="I30" s="10">
        <v>0.6</v>
      </c>
      <c r="J30" s="10">
        <v>0.5</v>
      </c>
      <c r="K30" s="46">
        <v>0.5</v>
      </c>
      <c r="L30">
        <v>23</v>
      </c>
      <c r="M30">
        <v>220421</v>
      </c>
      <c r="N30" t="s">
        <v>739</v>
      </c>
      <c r="O30" s="9">
        <v>724</v>
      </c>
      <c r="P30" s="9">
        <v>899</v>
      </c>
      <c r="Q30" s="9">
        <v>989</v>
      </c>
      <c r="R30" s="9">
        <v>1130</v>
      </c>
      <c r="S30" s="10">
        <v>0.5</v>
      </c>
      <c r="T30" s="10">
        <v>0.6</v>
      </c>
      <c r="U30" s="10">
        <v>0.6</v>
      </c>
      <c r="V30" s="46">
        <v>0.7</v>
      </c>
      <c r="W30">
        <v>23</v>
      </c>
      <c r="X30">
        <v>853400</v>
      </c>
      <c r="Y30" t="s">
        <v>746</v>
      </c>
      <c r="Z30" s="9">
        <v>3</v>
      </c>
      <c r="AA30" s="9">
        <v>9</v>
      </c>
      <c r="AB30" s="9">
        <v>19</v>
      </c>
      <c r="AC30" s="9">
        <v>19</v>
      </c>
      <c r="AD30" s="10">
        <v>0.2</v>
      </c>
      <c r="AE30" s="10">
        <v>0.4</v>
      </c>
      <c r="AF30" s="10">
        <v>0.6</v>
      </c>
      <c r="AG30" s="46">
        <v>0.7</v>
      </c>
      <c r="AH30">
        <v>23</v>
      </c>
      <c r="AI30">
        <v>390410</v>
      </c>
      <c r="AJ30" t="s">
        <v>753</v>
      </c>
      <c r="AK30" s="9">
        <v>1926</v>
      </c>
      <c r="AL30" s="9">
        <v>2068</v>
      </c>
      <c r="AM30" s="9">
        <v>1952</v>
      </c>
      <c r="AN30" s="9">
        <v>1757</v>
      </c>
      <c r="AO30" s="10">
        <v>0.9</v>
      </c>
      <c r="AP30" s="10">
        <v>0.8</v>
      </c>
      <c r="AQ30" s="10">
        <v>0.7</v>
      </c>
      <c r="AR30" s="10">
        <v>0.6</v>
      </c>
    </row>
    <row r="31" spans="1:44" x14ac:dyDescent="0.2">
      <c r="A31">
        <v>24</v>
      </c>
      <c r="B31">
        <v>841191</v>
      </c>
      <c r="C31" t="s">
        <v>767</v>
      </c>
      <c r="D31" s="9">
        <v>81</v>
      </c>
      <c r="E31" s="9">
        <v>119</v>
      </c>
      <c r="F31" s="9">
        <v>106</v>
      </c>
      <c r="G31" s="9">
        <v>98</v>
      </c>
      <c r="H31" s="10">
        <v>0.5</v>
      </c>
      <c r="I31" s="10">
        <v>0.7</v>
      </c>
      <c r="J31" s="10">
        <v>0.6</v>
      </c>
      <c r="K31" s="46">
        <v>0.5</v>
      </c>
      <c r="L31">
        <v>24</v>
      </c>
      <c r="M31">
        <v>848690</v>
      </c>
      <c r="N31" t="s">
        <v>766</v>
      </c>
      <c r="O31" s="9">
        <v>1009</v>
      </c>
      <c r="P31" s="9">
        <v>1090</v>
      </c>
      <c r="Q31" s="9">
        <v>1042</v>
      </c>
      <c r="R31" s="9">
        <v>1094</v>
      </c>
      <c r="S31" s="10">
        <v>0.7</v>
      </c>
      <c r="T31" s="10">
        <v>0.7</v>
      </c>
      <c r="U31" s="10">
        <v>0.6</v>
      </c>
      <c r="V31" s="46">
        <v>0.7</v>
      </c>
      <c r="W31">
        <v>24</v>
      </c>
      <c r="X31">
        <v>843143</v>
      </c>
      <c r="Y31" t="s">
        <v>783</v>
      </c>
      <c r="Z31" s="9">
        <v>12</v>
      </c>
      <c r="AA31" s="9">
        <v>11</v>
      </c>
      <c r="AB31" s="9">
        <v>6</v>
      </c>
      <c r="AC31" s="9">
        <v>18</v>
      </c>
      <c r="AD31" s="10">
        <v>0.8</v>
      </c>
      <c r="AE31" s="10">
        <v>0.5</v>
      </c>
      <c r="AF31" s="10">
        <v>0.2</v>
      </c>
      <c r="AG31" s="46">
        <v>0.7</v>
      </c>
      <c r="AH31">
        <v>24</v>
      </c>
      <c r="AI31">
        <v>851712</v>
      </c>
      <c r="AJ31" t="s">
        <v>769</v>
      </c>
      <c r="AK31" s="9">
        <v>2037</v>
      </c>
      <c r="AL31" s="9">
        <v>2094</v>
      </c>
      <c r="AM31" s="9">
        <v>1745</v>
      </c>
      <c r="AN31" s="9">
        <v>1725</v>
      </c>
      <c r="AO31" s="10">
        <v>1</v>
      </c>
      <c r="AP31" s="10">
        <v>0.8</v>
      </c>
      <c r="AQ31" s="10">
        <v>0.7</v>
      </c>
      <c r="AR31" s="10">
        <v>0.6</v>
      </c>
    </row>
    <row r="32" spans="1:44" x14ac:dyDescent="0.2">
      <c r="A32">
        <v>25</v>
      </c>
      <c r="B32">
        <v>230400</v>
      </c>
      <c r="C32" t="s">
        <v>728</v>
      </c>
      <c r="D32" s="9">
        <v>119</v>
      </c>
      <c r="E32" s="9">
        <v>122</v>
      </c>
      <c r="F32" s="9">
        <v>138</v>
      </c>
      <c r="G32" s="9">
        <v>93</v>
      </c>
      <c r="H32" s="10">
        <v>0.8</v>
      </c>
      <c r="I32" s="10">
        <v>0.7</v>
      </c>
      <c r="J32" s="10">
        <v>0.7</v>
      </c>
      <c r="K32" s="46">
        <v>0.5</v>
      </c>
      <c r="L32">
        <v>25</v>
      </c>
      <c r="M32">
        <v>40210</v>
      </c>
      <c r="N32" t="s">
        <v>774</v>
      </c>
      <c r="O32" s="9">
        <v>603</v>
      </c>
      <c r="P32" s="9">
        <v>689</v>
      </c>
      <c r="Q32" s="9">
        <v>670</v>
      </c>
      <c r="R32" s="9">
        <v>1086</v>
      </c>
      <c r="S32" s="10">
        <v>0.4</v>
      </c>
      <c r="T32" s="10">
        <v>0.4</v>
      </c>
      <c r="U32" s="10">
        <v>0.4</v>
      </c>
      <c r="V32" s="46">
        <v>0.6</v>
      </c>
      <c r="W32">
        <v>25</v>
      </c>
      <c r="X32">
        <v>903289</v>
      </c>
      <c r="Y32" t="s">
        <v>747</v>
      </c>
      <c r="Z32" s="9">
        <v>7</v>
      </c>
      <c r="AA32" s="9">
        <v>20</v>
      </c>
      <c r="AB32" s="9">
        <v>7</v>
      </c>
      <c r="AC32" s="9">
        <v>18</v>
      </c>
      <c r="AD32" s="10">
        <v>0.4</v>
      </c>
      <c r="AE32" s="10">
        <v>1</v>
      </c>
      <c r="AF32" s="10">
        <v>0.2</v>
      </c>
      <c r="AG32" s="46">
        <v>0.7</v>
      </c>
      <c r="AH32">
        <v>25</v>
      </c>
      <c r="AI32">
        <v>520100</v>
      </c>
      <c r="AJ32" t="s">
        <v>758</v>
      </c>
      <c r="AK32" s="9">
        <v>2327</v>
      </c>
      <c r="AL32" s="9">
        <v>3832</v>
      </c>
      <c r="AM32" s="9">
        <v>1610</v>
      </c>
      <c r="AN32" s="9">
        <v>1720</v>
      </c>
      <c r="AO32" s="10">
        <v>1.1000000000000001</v>
      </c>
      <c r="AP32" s="10">
        <v>1.5</v>
      </c>
      <c r="AQ32" s="10">
        <v>0.6</v>
      </c>
      <c r="AR32" s="10">
        <v>0.6</v>
      </c>
    </row>
    <row r="33" spans="1:44" x14ac:dyDescent="0.2">
      <c r="D33" s="9"/>
      <c r="E33" s="9"/>
      <c r="F33" s="9"/>
      <c r="G33" s="9"/>
      <c r="H33" s="10"/>
      <c r="I33" s="10"/>
      <c r="J33" s="10"/>
      <c r="K33" s="46"/>
      <c r="O33" s="9"/>
      <c r="P33" s="9"/>
      <c r="Q33" s="9"/>
      <c r="R33" s="9"/>
      <c r="S33" s="10"/>
      <c r="T33" s="10"/>
      <c r="U33" s="10"/>
      <c r="V33" s="46"/>
      <c r="Z33" s="9"/>
      <c r="AA33" s="9"/>
      <c r="AB33" s="9"/>
      <c r="AC33" s="9"/>
      <c r="AD33" s="10"/>
      <c r="AE33" s="10"/>
      <c r="AF33" s="10"/>
      <c r="AG33" s="46"/>
      <c r="AK33" s="9"/>
      <c r="AL33" s="9"/>
      <c r="AM33" s="9"/>
      <c r="AN33" s="9"/>
      <c r="AO33" s="10"/>
      <c r="AP33" s="10"/>
      <c r="AQ33" s="10"/>
      <c r="AR33" s="10"/>
    </row>
    <row r="34" spans="1:44" x14ac:dyDescent="0.2">
      <c r="C34" s="11" t="s">
        <v>671</v>
      </c>
      <c r="D34" s="94">
        <v>14643</v>
      </c>
      <c r="E34" s="94">
        <v>16524</v>
      </c>
      <c r="F34" s="94">
        <v>16940</v>
      </c>
      <c r="G34" s="94">
        <v>18010</v>
      </c>
      <c r="H34" s="95">
        <v>93.1</v>
      </c>
      <c r="I34" s="95">
        <v>92.6</v>
      </c>
      <c r="J34" s="95">
        <v>92</v>
      </c>
      <c r="K34" s="96">
        <v>92.9</v>
      </c>
      <c r="N34" s="11" t="s">
        <v>671</v>
      </c>
      <c r="O34" s="9">
        <v>128444</v>
      </c>
      <c r="P34" s="9">
        <v>142442</v>
      </c>
      <c r="Q34" s="9">
        <v>143671</v>
      </c>
      <c r="R34" s="9">
        <v>149020</v>
      </c>
      <c r="S34" s="10">
        <v>89.7</v>
      </c>
      <c r="T34" s="10">
        <v>89.5</v>
      </c>
      <c r="U34" s="10">
        <v>88.8</v>
      </c>
      <c r="V34" s="46">
        <v>88.6</v>
      </c>
      <c r="Y34" s="11" t="s">
        <v>671</v>
      </c>
      <c r="Z34" s="9">
        <v>1333</v>
      </c>
      <c r="AA34" s="9">
        <v>1893</v>
      </c>
      <c r="AB34" s="9">
        <v>2807</v>
      </c>
      <c r="AC34" s="9">
        <v>2550</v>
      </c>
      <c r="AD34" s="10">
        <v>86.4</v>
      </c>
      <c r="AE34" s="10">
        <v>90.5</v>
      </c>
      <c r="AF34" s="10">
        <v>94.6</v>
      </c>
      <c r="AG34" s="46">
        <v>93.8</v>
      </c>
      <c r="AJ34" s="11" t="s">
        <v>671</v>
      </c>
      <c r="AK34" s="9">
        <v>174375</v>
      </c>
      <c r="AL34" s="9">
        <v>210005</v>
      </c>
      <c r="AM34" s="9">
        <v>226165</v>
      </c>
      <c r="AN34" s="9">
        <v>239601</v>
      </c>
      <c r="AO34" s="10">
        <v>84.2</v>
      </c>
      <c r="AP34" s="10">
        <v>83.8</v>
      </c>
      <c r="AQ34" s="10">
        <v>85.4</v>
      </c>
      <c r="AR34" s="10">
        <v>85.7</v>
      </c>
    </row>
    <row r="35" spans="1:44" x14ac:dyDescent="0.2">
      <c r="A35">
        <v>1</v>
      </c>
      <c r="C35" t="s">
        <v>27</v>
      </c>
      <c r="D35" s="9">
        <v>5135</v>
      </c>
      <c r="E35" s="9">
        <v>6033</v>
      </c>
      <c r="F35" s="9">
        <v>6290</v>
      </c>
      <c r="G35" s="9">
        <v>7071</v>
      </c>
      <c r="H35" s="10">
        <v>32.700000000000003</v>
      </c>
      <c r="I35" s="10">
        <v>33.799999999999997</v>
      </c>
      <c r="J35" s="10">
        <v>34.200000000000003</v>
      </c>
      <c r="K35" s="46">
        <v>36.5</v>
      </c>
      <c r="L35">
        <v>1</v>
      </c>
      <c r="N35" t="s">
        <v>27</v>
      </c>
      <c r="O35" s="9">
        <v>20949</v>
      </c>
      <c r="P35" s="9">
        <v>25807</v>
      </c>
      <c r="Q35" s="9">
        <v>26370</v>
      </c>
      <c r="R35" s="9">
        <v>23933</v>
      </c>
      <c r="S35" s="10">
        <v>14.6</v>
      </c>
      <c r="T35" s="10">
        <v>16.2</v>
      </c>
      <c r="U35" s="10">
        <v>16.3</v>
      </c>
      <c r="V35" s="46">
        <v>14.2</v>
      </c>
      <c r="W35">
        <v>1</v>
      </c>
      <c r="Y35" t="s">
        <v>27</v>
      </c>
      <c r="Z35" s="9">
        <v>429</v>
      </c>
      <c r="AA35" s="9">
        <v>464</v>
      </c>
      <c r="AB35" s="9">
        <v>603</v>
      </c>
      <c r="AC35" s="9">
        <v>803</v>
      </c>
      <c r="AD35" s="10">
        <v>27.8</v>
      </c>
      <c r="AE35" s="10">
        <v>22.2</v>
      </c>
      <c r="AF35" s="10">
        <v>20.3</v>
      </c>
      <c r="AG35" s="46">
        <v>29.5</v>
      </c>
      <c r="AH35">
        <v>1</v>
      </c>
      <c r="AJ35" t="s">
        <v>27</v>
      </c>
      <c r="AK35" s="9">
        <v>72688</v>
      </c>
      <c r="AL35" s="9">
        <v>87076</v>
      </c>
      <c r="AM35" s="9">
        <v>94456</v>
      </c>
      <c r="AN35" s="9">
        <v>100994</v>
      </c>
      <c r="AO35" s="10">
        <v>35.1</v>
      </c>
      <c r="AP35" s="10">
        <v>34.700000000000003</v>
      </c>
      <c r="AQ35" s="10">
        <v>35.700000000000003</v>
      </c>
      <c r="AR35" s="10">
        <v>36.1</v>
      </c>
    </row>
    <row r="36" spans="1:44" x14ac:dyDescent="0.2">
      <c r="A36">
        <v>2</v>
      </c>
      <c r="C36" t="s">
        <v>37</v>
      </c>
      <c r="D36" s="9">
        <v>1963</v>
      </c>
      <c r="E36" s="9">
        <v>2135</v>
      </c>
      <c r="F36" s="9">
        <v>2194</v>
      </c>
      <c r="G36" s="9">
        <v>2233</v>
      </c>
      <c r="H36" s="10">
        <v>12.5</v>
      </c>
      <c r="I36" s="10">
        <v>12</v>
      </c>
      <c r="J36" s="10">
        <v>11.9</v>
      </c>
      <c r="K36" s="46">
        <v>11.5</v>
      </c>
      <c r="L36">
        <v>2</v>
      </c>
      <c r="N36" t="s">
        <v>37</v>
      </c>
      <c r="O36" s="9">
        <v>16214</v>
      </c>
      <c r="P36" s="9">
        <v>17261</v>
      </c>
      <c r="Q36" s="9">
        <v>17424</v>
      </c>
      <c r="R36" s="9">
        <v>18819</v>
      </c>
      <c r="S36" s="10">
        <v>11.3</v>
      </c>
      <c r="T36" s="10">
        <v>10.8</v>
      </c>
      <c r="U36" s="10">
        <v>10.8</v>
      </c>
      <c r="V36" s="46">
        <v>11.2</v>
      </c>
      <c r="W36">
        <v>2</v>
      </c>
      <c r="Y36" t="s">
        <v>54</v>
      </c>
      <c r="Z36" s="9">
        <v>21</v>
      </c>
      <c r="AA36" s="9">
        <v>442</v>
      </c>
      <c r="AB36" s="9">
        <v>1295</v>
      </c>
      <c r="AC36" s="9">
        <v>788</v>
      </c>
      <c r="AD36" s="10">
        <v>1.4</v>
      </c>
      <c r="AE36" s="10">
        <v>21.1</v>
      </c>
      <c r="AF36" s="10">
        <v>43.6</v>
      </c>
      <c r="AG36" s="46">
        <v>29</v>
      </c>
      <c r="AH36">
        <v>2</v>
      </c>
      <c r="AJ36" t="s">
        <v>37</v>
      </c>
      <c r="AK36" s="9">
        <v>18758</v>
      </c>
      <c r="AL36" s="9">
        <v>22124</v>
      </c>
      <c r="AM36" s="9">
        <v>23853</v>
      </c>
      <c r="AN36" s="9">
        <v>25885</v>
      </c>
      <c r="AO36" s="10">
        <v>9.1</v>
      </c>
      <c r="AP36" s="10">
        <v>8.8000000000000007</v>
      </c>
      <c r="AQ36" s="10">
        <v>9</v>
      </c>
      <c r="AR36" s="10">
        <v>9.3000000000000007</v>
      </c>
    </row>
    <row r="37" spans="1:44" x14ac:dyDescent="0.2">
      <c r="A37">
        <v>3</v>
      </c>
      <c r="C37" t="s">
        <v>38</v>
      </c>
      <c r="D37" s="9">
        <v>1037</v>
      </c>
      <c r="E37" s="9">
        <v>1003</v>
      </c>
      <c r="F37" s="9">
        <v>1253</v>
      </c>
      <c r="G37" s="9">
        <v>1078</v>
      </c>
      <c r="H37" s="10">
        <v>6.6</v>
      </c>
      <c r="I37" s="10">
        <v>5.6</v>
      </c>
      <c r="J37" s="10">
        <v>6.8</v>
      </c>
      <c r="K37" s="46">
        <v>5.6</v>
      </c>
      <c r="L37">
        <v>3</v>
      </c>
      <c r="N37" t="s">
        <v>38</v>
      </c>
      <c r="O37" s="9">
        <v>12474</v>
      </c>
      <c r="P37" s="9">
        <v>14194</v>
      </c>
      <c r="Q37" s="9">
        <v>13970</v>
      </c>
      <c r="R37" s="9">
        <v>16359</v>
      </c>
      <c r="S37" s="10">
        <v>8.6999999999999993</v>
      </c>
      <c r="T37" s="10">
        <v>8.9</v>
      </c>
      <c r="U37" s="10">
        <v>8.6</v>
      </c>
      <c r="V37" s="46">
        <v>9.6999999999999993</v>
      </c>
      <c r="W37">
        <v>3</v>
      </c>
      <c r="Y37" t="s">
        <v>37</v>
      </c>
      <c r="Z37" s="9">
        <v>284</v>
      </c>
      <c r="AA37" s="9">
        <v>352</v>
      </c>
      <c r="AB37" s="9">
        <v>328</v>
      </c>
      <c r="AC37" s="9">
        <v>286</v>
      </c>
      <c r="AD37" s="10">
        <v>18.399999999999999</v>
      </c>
      <c r="AE37" s="10">
        <v>16.8</v>
      </c>
      <c r="AF37" s="10">
        <v>11.1</v>
      </c>
      <c r="AG37" s="46">
        <v>10.5</v>
      </c>
      <c r="AH37">
        <v>3</v>
      </c>
      <c r="AJ37" t="s">
        <v>46</v>
      </c>
      <c r="AK37" s="9">
        <v>7147</v>
      </c>
      <c r="AL37" s="9">
        <v>10054</v>
      </c>
      <c r="AM37" s="9">
        <v>10036</v>
      </c>
      <c r="AN37" s="9">
        <v>10830</v>
      </c>
      <c r="AO37" s="10">
        <v>3.5</v>
      </c>
      <c r="AP37" s="10">
        <v>4</v>
      </c>
      <c r="AQ37" s="10">
        <v>3.8</v>
      </c>
      <c r="AR37" s="10">
        <v>3.9</v>
      </c>
    </row>
    <row r="38" spans="1:44" x14ac:dyDescent="0.2">
      <c r="A38">
        <v>4</v>
      </c>
      <c r="C38" t="s">
        <v>39</v>
      </c>
      <c r="D38" s="9">
        <v>624</v>
      </c>
      <c r="E38" s="9">
        <v>837</v>
      </c>
      <c r="F38" s="9">
        <v>920</v>
      </c>
      <c r="G38" s="9">
        <v>856</v>
      </c>
      <c r="H38" s="10">
        <v>4</v>
      </c>
      <c r="I38" s="10">
        <v>4.7</v>
      </c>
      <c r="J38" s="10">
        <v>5</v>
      </c>
      <c r="K38" s="46">
        <v>4.4000000000000004</v>
      </c>
      <c r="L38">
        <v>4</v>
      </c>
      <c r="N38" t="s">
        <v>39</v>
      </c>
      <c r="O38" s="9">
        <v>12177</v>
      </c>
      <c r="P38" s="9">
        <v>13096</v>
      </c>
      <c r="Q38" s="9">
        <v>13033</v>
      </c>
      <c r="R38" s="9">
        <v>12711</v>
      </c>
      <c r="S38" s="10">
        <v>8.5</v>
      </c>
      <c r="T38" s="10">
        <v>8.1999999999999993</v>
      </c>
      <c r="U38" s="10">
        <v>8.1</v>
      </c>
      <c r="V38" s="46">
        <v>7.6</v>
      </c>
      <c r="W38">
        <v>4</v>
      </c>
      <c r="Y38" t="s">
        <v>38</v>
      </c>
      <c r="Z38" s="9">
        <v>73</v>
      </c>
      <c r="AA38" s="9">
        <v>90</v>
      </c>
      <c r="AB38" s="9">
        <v>77</v>
      </c>
      <c r="AC38" s="9">
        <v>96</v>
      </c>
      <c r="AD38" s="10">
        <v>4.8</v>
      </c>
      <c r="AE38" s="10">
        <v>4.3</v>
      </c>
      <c r="AF38" s="10">
        <v>2.6</v>
      </c>
      <c r="AG38" s="46">
        <v>3.5</v>
      </c>
      <c r="AH38">
        <v>4</v>
      </c>
      <c r="AJ38" t="s">
        <v>38</v>
      </c>
      <c r="AK38" s="9">
        <v>10274</v>
      </c>
      <c r="AL38" s="9">
        <v>10943</v>
      </c>
      <c r="AM38" s="9">
        <v>10306</v>
      </c>
      <c r="AN38" s="9">
        <v>10737</v>
      </c>
      <c r="AO38" s="10">
        <v>5</v>
      </c>
      <c r="AP38" s="10">
        <v>4.4000000000000004</v>
      </c>
      <c r="AQ38" s="10">
        <v>3.9</v>
      </c>
      <c r="AR38" s="10">
        <v>3.8</v>
      </c>
    </row>
    <row r="39" spans="1:44" x14ac:dyDescent="0.2">
      <c r="A39">
        <v>5</v>
      </c>
      <c r="C39" t="s">
        <v>40</v>
      </c>
      <c r="D39" s="9">
        <v>658</v>
      </c>
      <c r="E39" s="9">
        <v>793</v>
      </c>
      <c r="F39" s="9">
        <v>915</v>
      </c>
      <c r="G39" s="9">
        <v>808</v>
      </c>
      <c r="H39" s="10">
        <v>4.2</v>
      </c>
      <c r="I39" s="10">
        <v>4.4000000000000004</v>
      </c>
      <c r="J39" s="10">
        <v>5</v>
      </c>
      <c r="K39" s="46">
        <v>4.2</v>
      </c>
      <c r="L39">
        <v>5</v>
      </c>
      <c r="N39" t="s">
        <v>51</v>
      </c>
      <c r="O39" s="9">
        <v>8028</v>
      </c>
      <c r="P39" s="9">
        <v>8425</v>
      </c>
      <c r="Q39" s="9">
        <v>8246</v>
      </c>
      <c r="R39" s="9">
        <v>8394</v>
      </c>
      <c r="S39" s="10">
        <v>5.6</v>
      </c>
      <c r="T39" s="10">
        <v>5.3</v>
      </c>
      <c r="U39" s="10">
        <v>5.0999999999999996</v>
      </c>
      <c r="V39" s="46">
        <v>5</v>
      </c>
      <c r="W39">
        <v>5</v>
      </c>
      <c r="Y39" t="s">
        <v>41</v>
      </c>
      <c r="Z39" s="9">
        <v>112</v>
      </c>
      <c r="AA39" s="9">
        <v>79</v>
      </c>
      <c r="AB39" s="9">
        <v>73</v>
      </c>
      <c r="AC39" s="9">
        <v>68</v>
      </c>
      <c r="AD39" s="10">
        <v>7.3</v>
      </c>
      <c r="AE39" s="10">
        <v>3.8</v>
      </c>
      <c r="AF39" s="10">
        <v>2.5</v>
      </c>
      <c r="AG39" s="46">
        <v>2.5</v>
      </c>
      <c r="AH39">
        <v>5</v>
      </c>
      <c r="AJ39" t="s">
        <v>47</v>
      </c>
      <c r="AK39" s="9">
        <v>5916</v>
      </c>
      <c r="AL39" s="9">
        <v>8797</v>
      </c>
      <c r="AM39" s="9">
        <v>9612</v>
      </c>
      <c r="AN39" s="9">
        <v>9583</v>
      </c>
      <c r="AO39" s="10">
        <v>2.9</v>
      </c>
      <c r="AP39" s="10">
        <v>3.5</v>
      </c>
      <c r="AQ39" s="10">
        <v>3.6</v>
      </c>
      <c r="AR39" s="10">
        <v>3.4</v>
      </c>
    </row>
    <row r="40" spans="1:44" x14ac:dyDescent="0.2">
      <c r="A40">
        <v>6</v>
      </c>
      <c r="C40" t="s">
        <v>41</v>
      </c>
      <c r="D40" s="9">
        <v>662</v>
      </c>
      <c r="E40" s="9">
        <v>770</v>
      </c>
      <c r="F40" s="9">
        <v>679</v>
      </c>
      <c r="G40" s="9">
        <v>740</v>
      </c>
      <c r="H40" s="10">
        <v>4.2</v>
      </c>
      <c r="I40" s="10">
        <v>4.3</v>
      </c>
      <c r="J40" s="10">
        <v>3.7</v>
      </c>
      <c r="K40" s="46">
        <v>3.8</v>
      </c>
      <c r="L40">
        <v>6</v>
      </c>
      <c r="N40" t="s">
        <v>49</v>
      </c>
      <c r="O40" s="9">
        <v>6757</v>
      </c>
      <c r="P40" s="9">
        <v>7664</v>
      </c>
      <c r="Q40" s="9">
        <v>7826</v>
      </c>
      <c r="R40" s="9">
        <v>7796</v>
      </c>
      <c r="S40" s="10">
        <v>4.7</v>
      </c>
      <c r="T40" s="10">
        <v>4.8</v>
      </c>
      <c r="U40" s="10">
        <v>4.8</v>
      </c>
      <c r="V40" s="46">
        <v>4.5999999999999996</v>
      </c>
      <c r="W40">
        <v>6</v>
      </c>
      <c r="Y40" t="s">
        <v>60</v>
      </c>
      <c r="Z40" s="9">
        <v>12</v>
      </c>
      <c r="AA40" s="9">
        <v>14</v>
      </c>
      <c r="AB40" s="9">
        <v>18</v>
      </c>
      <c r="AC40" s="9">
        <v>64</v>
      </c>
      <c r="AD40" s="10">
        <v>0.8</v>
      </c>
      <c r="AE40" s="10">
        <v>0.7</v>
      </c>
      <c r="AF40" s="10">
        <v>0.6</v>
      </c>
      <c r="AG40" s="46">
        <v>2.4</v>
      </c>
      <c r="AH40">
        <v>6</v>
      </c>
      <c r="AJ40" t="s">
        <v>51</v>
      </c>
      <c r="AK40" s="9">
        <v>6443</v>
      </c>
      <c r="AL40" s="9">
        <v>7428</v>
      </c>
      <c r="AM40" s="9">
        <v>7781</v>
      </c>
      <c r="AN40" s="9">
        <v>7917</v>
      </c>
      <c r="AO40" s="10">
        <v>3.1</v>
      </c>
      <c r="AP40" s="10">
        <v>3</v>
      </c>
      <c r="AQ40" s="10">
        <v>2.9</v>
      </c>
      <c r="AR40" s="10">
        <v>2.8</v>
      </c>
    </row>
    <row r="41" spans="1:44" x14ac:dyDescent="0.2">
      <c r="A41">
        <v>7</v>
      </c>
      <c r="C41" t="s">
        <v>49</v>
      </c>
      <c r="D41" s="9">
        <v>264</v>
      </c>
      <c r="E41" s="9">
        <v>309</v>
      </c>
      <c r="F41" s="9">
        <v>306</v>
      </c>
      <c r="G41" s="9">
        <v>567</v>
      </c>
      <c r="H41" s="10">
        <v>1.7</v>
      </c>
      <c r="I41" s="10">
        <v>1.7</v>
      </c>
      <c r="J41" s="10">
        <v>1.7</v>
      </c>
      <c r="K41" s="46">
        <v>2.9</v>
      </c>
      <c r="L41">
        <v>7</v>
      </c>
      <c r="N41" t="s">
        <v>48</v>
      </c>
      <c r="O41" s="9">
        <v>6517</v>
      </c>
      <c r="P41" s="9">
        <v>6245</v>
      </c>
      <c r="Q41" s="9">
        <v>6318</v>
      </c>
      <c r="R41" s="9">
        <v>7472</v>
      </c>
      <c r="S41" s="10">
        <v>4.5999999999999996</v>
      </c>
      <c r="T41" s="10">
        <v>3.9</v>
      </c>
      <c r="U41" s="10">
        <v>3.9</v>
      </c>
      <c r="V41" s="46">
        <v>4.4000000000000004</v>
      </c>
      <c r="W41">
        <v>7</v>
      </c>
      <c r="Y41" t="s">
        <v>55</v>
      </c>
      <c r="Z41" s="9">
        <v>11</v>
      </c>
      <c r="AA41" s="9">
        <v>11</v>
      </c>
      <c r="AB41" s="9">
        <v>16</v>
      </c>
      <c r="AC41" s="9">
        <v>45</v>
      </c>
      <c r="AD41" s="10">
        <v>0.7</v>
      </c>
      <c r="AE41" s="10">
        <v>0.5</v>
      </c>
      <c r="AF41" s="10">
        <v>0.5</v>
      </c>
      <c r="AG41" s="46">
        <v>1.6</v>
      </c>
      <c r="AH41">
        <v>7</v>
      </c>
      <c r="AJ41" t="s">
        <v>80</v>
      </c>
      <c r="AK41" s="9">
        <v>4414</v>
      </c>
      <c r="AL41" s="9">
        <v>5098</v>
      </c>
      <c r="AM41" s="9">
        <v>5629</v>
      </c>
      <c r="AN41" s="9">
        <v>7287</v>
      </c>
      <c r="AO41" s="10">
        <v>2.1</v>
      </c>
      <c r="AP41" s="10">
        <v>2</v>
      </c>
      <c r="AQ41" s="10">
        <v>2.1</v>
      </c>
      <c r="AR41" s="10">
        <v>2.6</v>
      </c>
    </row>
    <row r="42" spans="1:44" x14ac:dyDescent="0.2">
      <c r="A42">
        <v>8</v>
      </c>
      <c r="C42" t="s">
        <v>44</v>
      </c>
      <c r="D42" s="9">
        <v>607</v>
      </c>
      <c r="E42" s="9">
        <v>554</v>
      </c>
      <c r="F42" s="9">
        <v>470</v>
      </c>
      <c r="G42" s="9">
        <v>464</v>
      </c>
      <c r="H42" s="10">
        <v>3.9</v>
      </c>
      <c r="I42" s="10">
        <v>3.1</v>
      </c>
      <c r="J42" s="10">
        <v>2.6</v>
      </c>
      <c r="K42" s="46">
        <v>2.4</v>
      </c>
      <c r="L42">
        <v>8</v>
      </c>
      <c r="N42" t="s">
        <v>41</v>
      </c>
      <c r="O42" s="9">
        <v>5123</v>
      </c>
      <c r="P42" s="9">
        <v>5307</v>
      </c>
      <c r="Q42" s="9">
        <v>4979</v>
      </c>
      <c r="R42" s="9">
        <v>5591</v>
      </c>
      <c r="S42" s="10">
        <v>3.6</v>
      </c>
      <c r="T42" s="10">
        <v>3.3</v>
      </c>
      <c r="U42" s="10">
        <v>3.1</v>
      </c>
      <c r="V42" s="46">
        <v>3.3</v>
      </c>
      <c r="W42">
        <v>8</v>
      </c>
      <c r="Y42" t="s">
        <v>46</v>
      </c>
      <c r="Z42" s="9">
        <v>12</v>
      </c>
      <c r="AA42" s="9">
        <v>14</v>
      </c>
      <c r="AB42" s="9">
        <v>41</v>
      </c>
      <c r="AC42" s="9">
        <v>41</v>
      </c>
      <c r="AD42" s="10">
        <v>0.8</v>
      </c>
      <c r="AE42" s="10">
        <v>0.7</v>
      </c>
      <c r="AF42" s="10">
        <v>1.4</v>
      </c>
      <c r="AG42" s="46">
        <v>1.5</v>
      </c>
      <c r="AH42">
        <v>8</v>
      </c>
      <c r="AJ42" t="s">
        <v>42</v>
      </c>
      <c r="AK42" s="9">
        <v>5921</v>
      </c>
      <c r="AL42" s="9">
        <v>6508</v>
      </c>
      <c r="AM42" s="9">
        <v>6387</v>
      </c>
      <c r="AN42" s="9">
        <v>5810</v>
      </c>
      <c r="AO42" s="10">
        <v>2.9</v>
      </c>
      <c r="AP42" s="10">
        <v>2.6</v>
      </c>
      <c r="AQ42" s="10">
        <v>2.4</v>
      </c>
      <c r="AR42" s="10">
        <v>2.1</v>
      </c>
    </row>
    <row r="43" spans="1:44" x14ac:dyDescent="0.2">
      <c r="A43">
        <v>9</v>
      </c>
      <c r="C43" t="s">
        <v>43</v>
      </c>
      <c r="D43" s="9">
        <v>431</v>
      </c>
      <c r="E43" s="9">
        <v>485</v>
      </c>
      <c r="F43" s="9">
        <v>492</v>
      </c>
      <c r="G43" s="9">
        <v>458</v>
      </c>
      <c r="H43" s="10">
        <v>2.7</v>
      </c>
      <c r="I43" s="10">
        <v>2.7</v>
      </c>
      <c r="J43" s="10">
        <v>2.7</v>
      </c>
      <c r="K43" s="46">
        <v>2.4</v>
      </c>
      <c r="L43">
        <v>9</v>
      </c>
      <c r="N43" t="s">
        <v>59</v>
      </c>
      <c r="O43" s="9">
        <v>3295</v>
      </c>
      <c r="P43" s="9">
        <v>3793</v>
      </c>
      <c r="Q43" s="9">
        <v>3209</v>
      </c>
      <c r="R43" s="9">
        <v>5262</v>
      </c>
      <c r="S43" s="10">
        <v>2.2999999999999998</v>
      </c>
      <c r="T43" s="10">
        <v>2.4</v>
      </c>
      <c r="U43" s="10">
        <v>2</v>
      </c>
      <c r="V43" s="46">
        <v>3.1</v>
      </c>
      <c r="W43">
        <v>9</v>
      </c>
      <c r="Y43" t="s">
        <v>50</v>
      </c>
      <c r="Z43" s="9">
        <v>21</v>
      </c>
      <c r="AA43" s="9">
        <v>29</v>
      </c>
      <c r="AB43" s="9">
        <v>31</v>
      </c>
      <c r="AC43" s="9">
        <v>40</v>
      </c>
      <c r="AD43" s="10">
        <v>1.4</v>
      </c>
      <c r="AE43" s="10">
        <v>1.4</v>
      </c>
      <c r="AF43" s="10">
        <v>1</v>
      </c>
      <c r="AG43" s="46">
        <v>1.5</v>
      </c>
      <c r="AH43">
        <v>9</v>
      </c>
      <c r="AJ43" t="s">
        <v>88</v>
      </c>
      <c r="AK43" s="9">
        <v>2743</v>
      </c>
      <c r="AL43" s="9">
        <v>3648</v>
      </c>
      <c r="AM43" s="9">
        <v>6943</v>
      </c>
      <c r="AN43" s="9">
        <v>5429</v>
      </c>
      <c r="AO43" s="10">
        <v>1.3</v>
      </c>
      <c r="AP43" s="10">
        <v>1.5</v>
      </c>
      <c r="AQ43" s="10">
        <v>2.6</v>
      </c>
      <c r="AR43" s="10">
        <v>1.9</v>
      </c>
    </row>
    <row r="44" spans="1:44" x14ac:dyDescent="0.2">
      <c r="A44">
        <v>10</v>
      </c>
      <c r="C44" t="s">
        <v>42</v>
      </c>
      <c r="D44" s="9">
        <v>661</v>
      </c>
      <c r="E44" s="9">
        <v>584</v>
      </c>
      <c r="F44" s="9">
        <v>493</v>
      </c>
      <c r="G44" s="9">
        <v>432</v>
      </c>
      <c r="H44" s="10">
        <v>4.2</v>
      </c>
      <c r="I44" s="10">
        <v>3.3</v>
      </c>
      <c r="J44" s="10">
        <v>2.7</v>
      </c>
      <c r="K44" s="46">
        <v>2.2000000000000002</v>
      </c>
      <c r="L44">
        <v>10</v>
      </c>
      <c r="N44" t="s">
        <v>47</v>
      </c>
      <c r="O44" s="9">
        <v>3953</v>
      </c>
      <c r="P44" s="9">
        <v>4417</v>
      </c>
      <c r="Q44" s="9">
        <v>4344</v>
      </c>
      <c r="R44" s="9">
        <v>4757</v>
      </c>
      <c r="S44" s="10">
        <v>2.8</v>
      </c>
      <c r="T44" s="10">
        <v>2.8</v>
      </c>
      <c r="U44" s="10">
        <v>2.7</v>
      </c>
      <c r="V44" s="46">
        <v>2.8</v>
      </c>
      <c r="W44">
        <v>10</v>
      </c>
      <c r="Y44" t="s">
        <v>39</v>
      </c>
      <c r="Z44" s="9">
        <v>62</v>
      </c>
      <c r="AA44" s="9">
        <v>59</v>
      </c>
      <c r="AB44" s="9">
        <v>53</v>
      </c>
      <c r="AC44" s="9">
        <v>40</v>
      </c>
      <c r="AD44" s="10">
        <v>4</v>
      </c>
      <c r="AE44" s="10">
        <v>2.8</v>
      </c>
      <c r="AF44" s="10">
        <v>1.8</v>
      </c>
      <c r="AG44" s="46">
        <v>1.5</v>
      </c>
      <c r="AH44">
        <v>10</v>
      </c>
      <c r="AJ44" t="s">
        <v>39</v>
      </c>
      <c r="AK44" s="9">
        <v>3999</v>
      </c>
      <c r="AL44" s="9">
        <v>4422</v>
      </c>
      <c r="AM44" s="9">
        <v>4673</v>
      </c>
      <c r="AN44" s="9">
        <v>5075</v>
      </c>
      <c r="AO44" s="10">
        <v>1.9</v>
      </c>
      <c r="AP44" s="10">
        <v>1.8</v>
      </c>
      <c r="AQ44" s="10">
        <v>1.8</v>
      </c>
      <c r="AR44" s="10">
        <v>1.8</v>
      </c>
    </row>
    <row r="45" spans="1:44" x14ac:dyDescent="0.2">
      <c r="A45">
        <v>11</v>
      </c>
      <c r="C45" t="s">
        <v>45</v>
      </c>
      <c r="D45" s="9">
        <v>411</v>
      </c>
      <c r="E45" s="9">
        <v>499</v>
      </c>
      <c r="F45" s="9">
        <v>406</v>
      </c>
      <c r="G45" s="9">
        <v>400</v>
      </c>
      <c r="H45" s="10">
        <v>2.6</v>
      </c>
      <c r="I45" s="10">
        <v>2.8</v>
      </c>
      <c r="J45" s="10">
        <v>2.2000000000000002</v>
      </c>
      <c r="K45" s="46">
        <v>2.1</v>
      </c>
      <c r="L45">
        <v>11</v>
      </c>
      <c r="N45" t="s">
        <v>40</v>
      </c>
      <c r="O45" s="9">
        <v>4181</v>
      </c>
      <c r="P45" s="9">
        <v>4155</v>
      </c>
      <c r="Q45" s="9">
        <v>4343</v>
      </c>
      <c r="R45" s="9">
        <v>4596</v>
      </c>
      <c r="S45" s="10">
        <v>2.9</v>
      </c>
      <c r="T45" s="10">
        <v>2.6</v>
      </c>
      <c r="U45" s="10">
        <v>2.7</v>
      </c>
      <c r="V45" s="46">
        <v>2.7</v>
      </c>
      <c r="W45">
        <v>11</v>
      </c>
      <c r="Y45" t="s">
        <v>40</v>
      </c>
      <c r="Z45" s="9">
        <v>29</v>
      </c>
      <c r="AA45" s="9">
        <v>81</v>
      </c>
      <c r="AB45" s="9">
        <v>50</v>
      </c>
      <c r="AC45" s="9">
        <v>38</v>
      </c>
      <c r="AD45" s="10">
        <v>1.9</v>
      </c>
      <c r="AE45" s="10">
        <v>3.9</v>
      </c>
      <c r="AF45" s="10">
        <v>1.7</v>
      </c>
      <c r="AG45" s="46">
        <v>1.4</v>
      </c>
      <c r="AH45">
        <v>11</v>
      </c>
      <c r="AJ45" t="s">
        <v>83</v>
      </c>
      <c r="AK45" s="9">
        <v>2817</v>
      </c>
      <c r="AL45" s="9">
        <v>3474</v>
      </c>
      <c r="AM45" s="9">
        <v>4270</v>
      </c>
      <c r="AN45" s="9">
        <v>4595</v>
      </c>
      <c r="AO45" s="10">
        <v>1.4</v>
      </c>
      <c r="AP45" s="10">
        <v>1.4</v>
      </c>
      <c r="AQ45" s="10">
        <v>1.6</v>
      </c>
      <c r="AR45" s="10">
        <v>1.6</v>
      </c>
    </row>
    <row r="46" spans="1:44" x14ac:dyDescent="0.2">
      <c r="A46">
        <v>12</v>
      </c>
      <c r="C46" t="s">
        <v>48</v>
      </c>
      <c r="D46" s="9">
        <v>270</v>
      </c>
      <c r="E46" s="9">
        <v>283</v>
      </c>
      <c r="F46" s="9">
        <v>320</v>
      </c>
      <c r="G46" s="9">
        <v>392</v>
      </c>
      <c r="H46" s="10">
        <v>1.7</v>
      </c>
      <c r="I46" s="10">
        <v>1.6</v>
      </c>
      <c r="J46" s="10">
        <v>1.7</v>
      </c>
      <c r="K46" s="46">
        <v>2</v>
      </c>
      <c r="L46">
        <v>12</v>
      </c>
      <c r="N46" t="s">
        <v>42</v>
      </c>
      <c r="O46" s="9">
        <v>4028</v>
      </c>
      <c r="P46" s="9">
        <v>4139</v>
      </c>
      <c r="Q46" s="9">
        <v>4010</v>
      </c>
      <c r="R46" s="9">
        <v>4176</v>
      </c>
      <c r="S46" s="10">
        <v>2.8</v>
      </c>
      <c r="T46" s="10">
        <v>2.6</v>
      </c>
      <c r="U46" s="10">
        <v>2.5</v>
      </c>
      <c r="V46" s="46">
        <v>2.5</v>
      </c>
      <c r="W46">
        <v>12</v>
      </c>
      <c r="Y46" t="s">
        <v>64</v>
      </c>
      <c r="Z46" s="9">
        <v>14</v>
      </c>
      <c r="AA46" s="9">
        <v>11</v>
      </c>
      <c r="AB46" s="9">
        <v>10</v>
      </c>
      <c r="AC46" s="9">
        <v>29</v>
      </c>
      <c r="AD46" s="10">
        <v>0.9</v>
      </c>
      <c r="AE46" s="10">
        <v>0.5</v>
      </c>
      <c r="AF46" s="10">
        <v>0.3</v>
      </c>
      <c r="AG46" s="46">
        <v>1.1000000000000001</v>
      </c>
      <c r="AH46">
        <v>12</v>
      </c>
      <c r="AJ46" t="s">
        <v>55</v>
      </c>
      <c r="AK46" s="9">
        <v>3684</v>
      </c>
      <c r="AL46" s="9">
        <v>4139</v>
      </c>
      <c r="AM46" s="9">
        <v>4321</v>
      </c>
      <c r="AN46" s="9">
        <v>4432</v>
      </c>
      <c r="AO46" s="10">
        <v>1.8</v>
      </c>
      <c r="AP46" s="10">
        <v>1.7</v>
      </c>
      <c r="AQ46" s="10">
        <v>1.6</v>
      </c>
      <c r="AR46" s="10">
        <v>1.6</v>
      </c>
    </row>
    <row r="47" spans="1:44" x14ac:dyDescent="0.2">
      <c r="A47">
        <v>13</v>
      </c>
      <c r="C47" t="s">
        <v>46</v>
      </c>
      <c r="D47" s="9">
        <v>332</v>
      </c>
      <c r="E47" s="9">
        <v>354</v>
      </c>
      <c r="F47" s="9">
        <v>373</v>
      </c>
      <c r="G47" s="9">
        <v>369</v>
      </c>
      <c r="H47" s="10">
        <v>2.1</v>
      </c>
      <c r="I47" s="10">
        <v>2</v>
      </c>
      <c r="J47" s="10">
        <v>2</v>
      </c>
      <c r="K47" s="46">
        <v>1.9</v>
      </c>
      <c r="L47">
        <v>13</v>
      </c>
      <c r="N47" t="s">
        <v>50</v>
      </c>
      <c r="O47" s="9">
        <v>3149</v>
      </c>
      <c r="P47" s="9">
        <v>3716</v>
      </c>
      <c r="Q47" s="9">
        <v>4062</v>
      </c>
      <c r="R47" s="9">
        <v>3665</v>
      </c>
      <c r="S47" s="10">
        <v>2.2000000000000002</v>
      </c>
      <c r="T47" s="10">
        <v>2.2999999999999998</v>
      </c>
      <c r="U47" s="10">
        <v>2.5</v>
      </c>
      <c r="V47" s="46">
        <v>2.2000000000000002</v>
      </c>
      <c r="W47">
        <v>13</v>
      </c>
      <c r="Y47" t="s">
        <v>47</v>
      </c>
      <c r="Z47" s="9">
        <v>15</v>
      </c>
      <c r="AA47" s="9">
        <v>14</v>
      </c>
      <c r="AB47" s="9">
        <v>18</v>
      </c>
      <c r="AC47" s="9">
        <v>27</v>
      </c>
      <c r="AD47" s="10">
        <v>1</v>
      </c>
      <c r="AE47" s="10">
        <v>0.7</v>
      </c>
      <c r="AF47" s="10">
        <v>0.6</v>
      </c>
      <c r="AG47" s="46">
        <v>1</v>
      </c>
      <c r="AH47">
        <v>13</v>
      </c>
      <c r="AJ47" t="s">
        <v>48</v>
      </c>
      <c r="AK47" s="9">
        <v>4227</v>
      </c>
      <c r="AL47" s="9">
        <v>3653</v>
      </c>
      <c r="AM47" s="9">
        <v>3471</v>
      </c>
      <c r="AN47" s="9">
        <v>4280</v>
      </c>
      <c r="AO47" s="10">
        <v>2</v>
      </c>
      <c r="AP47" s="10">
        <v>1.5</v>
      </c>
      <c r="AQ47" s="10">
        <v>1.3</v>
      </c>
      <c r="AR47" s="10">
        <v>1.5</v>
      </c>
    </row>
    <row r="48" spans="1:44" x14ac:dyDescent="0.2">
      <c r="A48">
        <v>14</v>
      </c>
      <c r="C48" t="s">
        <v>47</v>
      </c>
      <c r="D48" s="9">
        <v>229</v>
      </c>
      <c r="E48" s="9">
        <v>337</v>
      </c>
      <c r="F48" s="9">
        <v>351</v>
      </c>
      <c r="G48" s="9">
        <v>368</v>
      </c>
      <c r="H48" s="10">
        <v>1.5</v>
      </c>
      <c r="I48" s="10">
        <v>1.9</v>
      </c>
      <c r="J48" s="10">
        <v>1.9</v>
      </c>
      <c r="K48" s="46">
        <v>1.9</v>
      </c>
      <c r="L48">
        <v>14</v>
      </c>
      <c r="N48" t="s">
        <v>55</v>
      </c>
      <c r="O48" s="9">
        <v>2237</v>
      </c>
      <c r="P48" s="9">
        <v>2681</v>
      </c>
      <c r="Q48" s="9">
        <v>2765</v>
      </c>
      <c r="R48" s="9">
        <v>3240</v>
      </c>
      <c r="S48" s="10">
        <v>1.6</v>
      </c>
      <c r="T48" s="10">
        <v>1.7</v>
      </c>
      <c r="U48" s="10">
        <v>1.7</v>
      </c>
      <c r="V48" s="46">
        <v>1.9</v>
      </c>
      <c r="W48">
        <v>14</v>
      </c>
      <c r="Y48" t="s">
        <v>42</v>
      </c>
      <c r="Z48" s="9">
        <v>33</v>
      </c>
      <c r="AA48" s="9">
        <v>27</v>
      </c>
      <c r="AB48" s="9">
        <v>19</v>
      </c>
      <c r="AC48" s="9">
        <v>23</v>
      </c>
      <c r="AD48" s="10">
        <v>2.1</v>
      </c>
      <c r="AE48" s="10">
        <v>1.3</v>
      </c>
      <c r="AF48" s="10">
        <v>0.6</v>
      </c>
      <c r="AG48" s="46">
        <v>0.9</v>
      </c>
      <c r="AH48">
        <v>14</v>
      </c>
      <c r="AJ48" t="s">
        <v>56</v>
      </c>
      <c r="AK48" s="9">
        <v>2456</v>
      </c>
      <c r="AL48" s="9">
        <v>3105</v>
      </c>
      <c r="AM48" s="9">
        <v>3978</v>
      </c>
      <c r="AN48" s="9">
        <v>3843</v>
      </c>
      <c r="AO48" s="10">
        <v>1.2</v>
      </c>
      <c r="AP48" s="10">
        <v>1.2</v>
      </c>
      <c r="AQ48" s="10">
        <v>1.5</v>
      </c>
      <c r="AR48" s="10">
        <v>1.4</v>
      </c>
    </row>
    <row r="49" spans="1:44" x14ac:dyDescent="0.2">
      <c r="A49">
        <v>15</v>
      </c>
      <c r="C49" t="s">
        <v>51</v>
      </c>
      <c r="D49" s="9">
        <v>239</v>
      </c>
      <c r="E49" s="9">
        <v>380</v>
      </c>
      <c r="F49" s="9">
        <v>254</v>
      </c>
      <c r="G49" s="9">
        <v>227</v>
      </c>
      <c r="H49" s="10">
        <v>1.5</v>
      </c>
      <c r="I49" s="10">
        <v>2.1</v>
      </c>
      <c r="J49" s="10">
        <v>1.4</v>
      </c>
      <c r="K49" s="46">
        <v>1.2</v>
      </c>
      <c r="L49">
        <v>15</v>
      </c>
      <c r="N49" t="s">
        <v>43</v>
      </c>
      <c r="O49" s="9">
        <v>2343</v>
      </c>
      <c r="P49" s="9">
        <v>2361</v>
      </c>
      <c r="Q49" s="9">
        <v>2660</v>
      </c>
      <c r="R49" s="9">
        <v>2650</v>
      </c>
      <c r="S49" s="10">
        <v>1.6</v>
      </c>
      <c r="T49" s="10">
        <v>1.5</v>
      </c>
      <c r="U49" s="10">
        <v>1.6</v>
      </c>
      <c r="V49" s="46">
        <v>1.6</v>
      </c>
      <c r="W49">
        <v>15</v>
      </c>
      <c r="Y49" t="s">
        <v>51</v>
      </c>
      <c r="Z49" s="9">
        <v>28</v>
      </c>
      <c r="AA49" s="9">
        <v>30</v>
      </c>
      <c r="AB49" s="9">
        <v>14</v>
      </c>
      <c r="AC49" s="9">
        <v>21</v>
      </c>
      <c r="AD49" s="10">
        <v>1.8</v>
      </c>
      <c r="AE49" s="10">
        <v>1.4</v>
      </c>
      <c r="AF49" s="10">
        <v>0.5</v>
      </c>
      <c r="AG49" s="46">
        <v>0.8</v>
      </c>
      <c r="AH49">
        <v>15</v>
      </c>
      <c r="AJ49" t="s">
        <v>43</v>
      </c>
      <c r="AK49" s="9">
        <v>2172</v>
      </c>
      <c r="AL49" s="9">
        <v>2883</v>
      </c>
      <c r="AM49" s="9">
        <v>3827</v>
      </c>
      <c r="AN49" s="9">
        <v>3804</v>
      </c>
      <c r="AO49" s="10">
        <v>1</v>
      </c>
      <c r="AP49" s="10">
        <v>1.2</v>
      </c>
      <c r="AQ49" s="10">
        <v>1.4</v>
      </c>
      <c r="AR49" s="10">
        <v>1.4</v>
      </c>
    </row>
    <row r="50" spans="1:44" x14ac:dyDescent="0.2">
      <c r="A50">
        <v>16</v>
      </c>
      <c r="C50" t="s">
        <v>50</v>
      </c>
      <c r="D50" s="9">
        <v>166</v>
      </c>
      <c r="E50" s="9">
        <v>250</v>
      </c>
      <c r="F50" s="9">
        <v>274</v>
      </c>
      <c r="G50" s="9">
        <v>226</v>
      </c>
      <c r="H50" s="10">
        <v>1.1000000000000001</v>
      </c>
      <c r="I50" s="10">
        <v>1.4</v>
      </c>
      <c r="J50" s="10">
        <v>1.5</v>
      </c>
      <c r="K50" s="46">
        <v>1.2</v>
      </c>
      <c r="L50">
        <v>16</v>
      </c>
      <c r="N50" t="s">
        <v>45</v>
      </c>
      <c r="O50" s="9">
        <v>2209</v>
      </c>
      <c r="P50" s="9">
        <v>2474</v>
      </c>
      <c r="Q50" s="9">
        <v>2398</v>
      </c>
      <c r="R50" s="9">
        <v>2342</v>
      </c>
      <c r="S50" s="10">
        <v>1.5</v>
      </c>
      <c r="T50" s="10">
        <v>1.6</v>
      </c>
      <c r="U50" s="10">
        <v>1.5</v>
      </c>
      <c r="V50" s="46">
        <v>1.4</v>
      </c>
      <c r="W50">
        <v>16</v>
      </c>
      <c r="Y50" t="s">
        <v>59</v>
      </c>
      <c r="Z50" s="9">
        <v>11</v>
      </c>
      <c r="AA50" s="9">
        <v>14</v>
      </c>
      <c r="AB50" s="9">
        <v>16</v>
      </c>
      <c r="AC50" s="9">
        <v>20</v>
      </c>
      <c r="AD50" s="10">
        <v>0.7</v>
      </c>
      <c r="AE50" s="10">
        <v>0.7</v>
      </c>
      <c r="AF50" s="10">
        <v>0.5</v>
      </c>
      <c r="AG50" s="46">
        <v>0.7</v>
      </c>
      <c r="AH50">
        <v>16</v>
      </c>
      <c r="AJ50" t="s">
        <v>40</v>
      </c>
      <c r="AK50" s="9">
        <v>3369</v>
      </c>
      <c r="AL50" s="9">
        <v>4126</v>
      </c>
      <c r="AM50" s="9">
        <v>4235</v>
      </c>
      <c r="AN50" s="9">
        <v>3733</v>
      </c>
      <c r="AO50" s="10">
        <v>1.6</v>
      </c>
      <c r="AP50" s="10">
        <v>1.6</v>
      </c>
      <c r="AQ50" s="10">
        <v>1.6</v>
      </c>
      <c r="AR50" s="10">
        <v>1.3</v>
      </c>
    </row>
    <row r="51" spans="1:44" x14ac:dyDescent="0.2">
      <c r="A51">
        <v>17</v>
      </c>
      <c r="C51" t="s">
        <v>58</v>
      </c>
      <c r="D51" s="9">
        <v>90</v>
      </c>
      <c r="E51" s="9">
        <v>91</v>
      </c>
      <c r="F51" s="9">
        <v>83</v>
      </c>
      <c r="G51" s="9">
        <v>217</v>
      </c>
      <c r="H51" s="10">
        <v>0.6</v>
      </c>
      <c r="I51" s="10">
        <v>0.5</v>
      </c>
      <c r="J51" s="10">
        <v>0.4</v>
      </c>
      <c r="K51" s="46">
        <v>1.1000000000000001</v>
      </c>
      <c r="L51">
        <v>17</v>
      </c>
      <c r="N51" t="s">
        <v>54</v>
      </c>
      <c r="O51" s="9">
        <v>1953</v>
      </c>
      <c r="P51" s="9">
        <v>2680</v>
      </c>
      <c r="Q51" s="9">
        <v>2656</v>
      </c>
      <c r="R51" s="9">
        <v>2323</v>
      </c>
      <c r="S51" s="10">
        <v>1.4</v>
      </c>
      <c r="T51" s="10">
        <v>1.7</v>
      </c>
      <c r="U51" s="10">
        <v>1.6</v>
      </c>
      <c r="V51" s="46">
        <v>1.4</v>
      </c>
      <c r="W51">
        <v>17</v>
      </c>
      <c r="Y51" t="s">
        <v>85</v>
      </c>
      <c r="Z51" s="9">
        <v>5</v>
      </c>
      <c r="AA51" s="9">
        <v>8</v>
      </c>
      <c r="AB51" s="9">
        <v>18</v>
      </c>
      <c r="AC51" s="9">
        <v>18</v>
      </c>
      <c r="AD51" s="10">
        <v>0.4</v>
      </c>
      <c r="AE51" s="10">
        <v>0.4</v>
      </c>
      <c r="AF51" s="10">
        <v>0.6</v>
      </c>
      <c r="AG51" s="46">
        <v>0.7</v>
      </c>
      <c r="AH51">
        <v>17</v>
      </c>
      <c r="AJ51" t="s">
        <v>92</v>
      </c>
      <c r="AK51" s="9">
        <v>1658</v>
      </c>
      <c r="AL51" s="9">
        <v>1951</v>
      </c>
      <c r="AM51" s="9">
        <v>2175</v>
      </c>
      <c r="AN51" s="9">
        <v>3262</v>
      </c>
      <c r="AO51" s="10">
        <v>0.8</v>
      </c>
      <c r="AP51" s="10">
        <v>0.8</v>
      </c>
      <c r="AQ51" s="10">
        <v>0.8</v>
      </c>
      <c r="AR51" s="10">
        <v>1.2</v>
      </c>
    </row>
    <row r="52" spans="1:44" x14ac:dyDescent="0.2">
      <c r="A52">
        <v>18</v>
      </c>
      <c r="C52" t="s">
        <v>53</v>
      </c>
      <c r="D52" s="9">
        <v>220</v>
      </c>
      <c r="E52" s="9">
        <v>204</v>
      </c>
      <c r="F52" s="9">
        <v>191</v>
      </c>
      <c r="G52" s="9">
        <v>210</v>
      </c>
      <c r="H52" s="10">
        <v>1.4</v>
      </c>
      <c r="I52" s="10">
        <v>1.1000000000000001</v>
      </c>
      <c r="J52" s="10">
        <v>1</v>
      </c>
      <c r="K52" s="46">
        <v>1.1000000000000001</v>
      </c>
      <c r="L52">
        <v>18</v>
      </c>
      <c r="N52" t="s">
        <v>83</v>
      </c>
      <c r="O52" s="9">
        <v>790</v>
      </c>
      <c r="P52" s="9">
        <v>1478</v>
      </c>
      <c r="Q52" s="9">
        <v>2138</v>
      </c>
      <c r="R52" s="9">
        <v>2287</v>
      </c>
      <c r="S52" s="10">
        <v>0.6</v>
      </c>
      <c r="T52" s="10">
        <v>0.9</v>
      </c>
      <c r="U52" s="10">
        <v>1.3</v>
      </c>
      <c r="V52" s="46">
        <v>1.4</v>
      </c>
      <c r="W52">
        <v>18</v>
      </c>
      <c r="Y52" t="s">
        <v>43</v>
      </c>
      <c r="Z52" s="9">
        <v>21</v>
      </c>
      <c r="AA52" s="9">
        <v>14</v>
      </c>
      <c r="AB52" s="9">
        <v>20</v>
      </c>
      <c r="AC52" s="9">
        <v>17</v>
      </c>
      <c r="AD52" s="10">
        <v>1.3</v>
      </c>
      <c r="AE52" s="10">
        <v>0.7</v>
      </c>
      <c r="AF52" s="10">
        <v>0.7</v>
      </c>
      <c r="AG52" s="46">
        <v>0.6</v>
      </c>
      <c r="AH52">
        <v>18</v>
      </c>
      <c r="AJ52" t="s">
        <v>90</v>
      </c>
      <c r="AK52" s="9">
        <v>1656</v>
      </c>
      <c r="AL52" s="9">
        <v>2556</v>
      </c>
      <c r="AM52" s="9">
        <v>2594</v>
      </c>
      <c r="AN52" s="9">
        <v>3098</v>
      </c>
      <c r="AO52" s="10">
        <v>0.8</v>
      </c>
      <c r="AP52" s="10">
        <v>1</v>
      </c>
      <c r="AQ52" s="10">
        <v>1</v>
      </c>
      <c r="AR52" s="10">
        <v>1.1000000000000001</v>
      </c>
    </row>
    <row r="53" spans="1:44" x14ac:dyDescent="0.2">
      <c r="A53">
        <v>19</v>
      </c>
      <c r="C53" t="s">
        <v>52</v>
      </c>
      <c r="D53" s="9">
        <v>221</v>
      </c>
      <c r="E53" s="9">
        <v>202</v>
      </c>
      <c r="F53" s="9">
        <v>198</v>
      </c>
      <c r="G53" s="9">
        <v>179</v>
      </c>
      <c r="H53" s="10">
        <v>1.4</v>
      </c>
      <c r="I53" s="10">
        <v>1.1000000000000001</v>
      </c>
      <c r="J53" s="10">
        <v>1.1000000000000001</v>
      </c>
      <c r="K53" s="46">
        <v>0.9</v>
      </c>
      <c r="L53">
        <v>19</v>
      </c>
      <c r="N53" t="s">
        <v>46</v>
      </c>
      <c r="O53" s="9">
        <v>2813</v>
      </c>
      <c r="P53" s="9">
        <v>2931</v>
      </c>
      <c r="Q53" s="9">
        <v>3009</v>
      </c>
      <c r="R53" s="9">
        <v>2098</v>
      </c>
      <c r="S53" s="10">
        <v>2</v>
      </c>
      <c r="T53" s="10">
        <v>1.8</v>
      </c>
      <c r="U53" s="10">
        <v>1.9</v>
      </c>
      <c r="V53" s="46">
        <v>1.2</v>
      </c>
      <c r="W53">
        <v>19</v>
      </c>
      <c r="Y53" t="s">
        <v>49</v>
      </c>
      <c r="Z53" s="9">
        <v>26</v>
      </c>
      <c r="AA53" s="9">
        <v>31</v>
      </c>
      <c r="AB53" s="9">
        <v>17</v>
      </c>
      <c r="AC53" s="9">
        <v>16</v>
      </c>
      <c r="AD53" s="10">
        <v>1.7</v>
      </c>
      <c r="AE53" s="10">
        <v>1.5</v>
      </c>
      <c r="AF53" s="10">
        <v>0.6</v>
      </c>
      <c r="AG53" s="46">
        <v>0.6</v>
      </c>
      <c r="AH53">
        <v>19</v>
      </c>
      <c r="AJ53" t="s">
        <v>89</v>
      </c>
      <c r="AK53" s="9">
        <v>1894</v>
      </c>
      <c r="AL53" s="9">
        <v>2552</v>
      </c>
      <c r="AM53" s="9">
        <v>2624</v>
      </c>
      <c r="AN53" s="9">
        <v>3034</v>
      </c>
      <c r="AO53" s="10">
        <v>0.9</v>
      </c>
      <c r="AP53" s="10">
        <v>1</v>
      </c>
      <c r="AQ53" s="10">
        <v>1</v>
      </c>
      <c r="AR53" s="10">
        <v>1.1000000000000001</v>
      </c>
    </row>
    <row r="54" spans="1:44" x14ac:dyDescent="0.2">
      <c r="A54">
        <v>20</v>
      </c>
      <c r="C54" t="s">
        <v>54</v>
      </c>
      <c r="D54" s="9">
        <v>147</v>
      </c>
      <c r="E54" s="9">
        <v>149</v>
      </c>
      <c r="F54" s="9">
        <v>133</v>
      </c>
      <c r="G54" s="9">
        <v>156</v>
      </c>
      <c r="H54" s="10">
        <v>0.9</v>
      </c>
      <c r="I54" s="10">
        <v>0.8</v>
      </c>
      <c r="J54" s="10">
        <v>0.7</v>
      </c>
      <c r="K54" s="46">
        <v>0.8</v>
      </c>
      <c r="L54">
        <v>20</v>
      </c>
      <c r="N54" t="s">
        <v>52</v>
      </c>
      <c r="O54" s="9">
        <v>1937</v>
      </c>
      <c r="P54" s="9">
        <v>2065</v>
      </c>
      <c r="Q54" s="9">
        <v>1856</v>
      </c>
      <c r="R54" s="9">
        <v>1990</v>
      </c>
      <c r="S54" s="10">
        <v>1.4</v>
      </c>
      <c r="T54" s="10">
        <v>1.3</v>
      </c>
      <c r="U54" s="10">
        <v>1.1000000000000001</v>
      </c>
      <c r="V54" s="46">
        <v>1.2</v>
      </c>
      <c r="W54">
        <v>20</v>
      </c>
      <c r="Y54" t="s">
        <v>44</v>
      </c>
      <c r="Z54" s="9">
        <v>21</v>
      </c>
      <c r="AA54" s="9">
        <v>45</v>
      </c>
      <c r="AB54" s="9">
        <v>15</v>
      </c>
      <c r="AC54" s="9">
        <v>16</v>
      </c>
      <c r="AD54" s="10">
        <v>1.3</v>
      </c>
      <c r="AE54" s="10">
        <v>2.2000000000000002</v>
      </c>
      <c r="AF54" s="10">
        <v>0.5</v>
      </c>
      <c r="AG54" s="46">
        <v>0.6</v>
      </c>
      <c r="AH54">
        <v>20</v>
      </c>
      <c r="AJ54" t="s">
        <v>85</v>
      </c>
      <c r="AK54" s="9">
        <v>1826</v>
      </c>
      <c r="AL54" s="9">
        <v>3627</v>
      </c>
      <c r="AM54" s="9">
        <v>2582</v>
      </c>
      <c r="AN54" s="9">
        <v>3000</v>
      </c>
      <c r="AO54" s="10">
        <v>0.9</v>
      </c>
      <c r="AP54" s="10">
        <v>1.4</v>
      </c>
      <c r="AQ54" s="10">
        <v>1</v>
      </c>
      <c r="AR54" s="10">
        <v>1.1000000000000001</v>
      </c>
    </row>
    <row r="55" spans="1:44" x14ac:dyDescent="0.2">
      <c r="A55">
        <v>21</v>
      </c>
      <c r="C55" t="s">
        <v>56</v>
      </c>
      <c r="D55" s="9">
        <v>89</v>
      </c>
      <c r="E55" s="9">
        <v>119</v>
      </c>
      <c r="F55" s="9">
        <v>115</v>
      </c>
      <c r="G55" s="9">
        <v>130</v>
      </c>
      <c r="H55" s="10">
        <v>0.6</v>
      </c>
      <c r="I55" s="10">
        <v>0.7</v>
      </c>
      <c r="J55" s="10">
        <v>0.6</v>
      </c>
      <c r="K55" s="46">
        <v>0.7</v>
      </c>
      <c r="L55">
        <v>21</v>
      </c>
      <c r="N55" t="s">
        <v>53</v>
      </c>
      <c r="O55" s="9">
        <v>1573</v>
      </c>
      <c r="P55" s="9">
        <v>1621</v>
      </c>
      <c r="Q55" s="9">
        <v>1741</v>
      </c>
      <c r="R55" s="9">
        <v>1950</v>
      </c>
      <c r="S55" s="10">
        <v>1.1000000000000001</v>
      </c>
      <c r="T55" s="10">
        <v>1</v>
      </c>
      <c r="U55" s="10">
        <v>1.1000000000000001</v>
      </c>
      <c r="V55" s="46">
        <v>1.2</v>
      </c>
      <c r="W55">
        <v>21</v>
      </c>
      <c r="Y55" t="s">
        <v>86</v>
      </c>
      <c r="Z55" s="9">
        <v>41</v>
      </c>
      <c r="AA55" s="9">
        <v>11</v>
      </c>
      <c r="AB55" s="9">
        <v>13</v>
      </c>
      <c r="AC55" s="9">
        <v>15</v>
      </c>
      <c r="AD55" s="10">
        <v>2.7</v>
      </c>
      <c r="AE55" s="10">
        <v>0.5</v>
      </c>
      <c r="AF55" s="10">
        <v>0.4</v>
      </c>
      <c r="AG55" s="46">
        <v>0.6</v>
      </c>
      <c r="AH55">
        <v>21</v>
      </c>
      <c r="AJ55" t="s">
        <v>41</v>
      </c>
      <c r="AK55" s="9">
        <v>2833</v>
      </c>
      <c r="AL55" s="9">
        <v>2960</v>
      </c>
      <c r="AM55" s="9">
        <v>2607</v>
      </c>
      <c r="AN55" s="9">
        <v>2791</v>
      </c>
      <c r="AO55" s="10">
        <v>1.4</v>
      </c>
      <c r="AP55" s="10">
        <v>1.2</v>
      </c>
      <c r="AQ55" s="10">
        <v>1</v>
      </c>
      <c r="AR55" s="10">
        <v>1</v>
      </c>
    </row>
    <row r="56" spans="1:44" x14ac:dyDescent="0.2">
      <c r="A56">
        <v>22</v>
      </c>
      <c r="C56" t="s">
        <v>81</v>
      </c>
      <c r="D56" s="9">
        <v>17</v>
      </c>
      <c r="E56" s="9">
        <v>25</v>
      </c>
      <c r="F56" s="9">
        <v>40</v>
      </c>
      <c r="G56" s="9">
        <v>113</v>
      </c>
      <c r="H56" s="10">
        <v>0.1</v>
      </c>
      <c r="I56" s="10">
        <v>0.1</v>
      </c>
      <c r="J56" s="10">
        <v>0.2</v>
      </c>
      <c r="K56" s="46">
        <v>0.6</v>
      </c>
      <c r="L56">
        <v>22</v>
      </c>
      <c r="N56" t="s">
        <v>44</v>
      </c>
      <c r="O56" s="9">
        <v>1951</v>
      </c>
      <c r="P56" s="9">
        <v>1926</v>
      </c>
      <c r="Q56" s="9">
        <v>1793</v>
      </c>
      <c r="R56" s="9">
        <v>1836</v>
      </c>
      <c r="S56" s="10">
        <v>1.4</v>
      </c>
      <c r="T56" s="10">
        <v>1.2</v>
      </c>
      <c r="U56" s="10">
        <v>1.1000000000000001</v>
      </c>
      <c r="V56" s="46">
        <v>1.1000000000000001</v>
      </c>
      <c r="W56">
        <v>22</v>
      </c>
      <c r="Y56" t="s">
        <v>56</v>
      </c>
      <c r="Z56" s="9">
        <v>22</v>
      </c>
      <c r="AA56" s="9">
        <v>15</v>
      </c>
      <c r="AB56" s="9">
        <v>34</v>
      </c>
      <c r="AC56" s="9">
        <v>12</v>
      </c>
      <c r="AD56" s="10">
        <v>1.4</v>
      </c>
      <c r="AE56" s="10">
        <v>0.7</v>
      </c>
      <c r="AF56" s="10">
        <v>1.2</v>
      </c>
      <c r="AG56" s="46">
        <v>0.4</v>
      </c>
      <c r="AH56">
        <v>22</v>
      </c>
      <c r="AJ56" t="s">
        <v>58</v>
      </c>
      <c r="AK56" s="9">
        <v>1799</v>
      </c>
      <c r="AL56" s="9">
        <v>2063</v>
      </c>
      <c r="AM56" s="9">
        <v>2191</v>
      </c>
      <c r="AN56" s="9">
        <v>2685</v>
      </c>
      <c r="AO56" s="10">
        <v>0.9</v>
      </c>
      <c r="AP56" s="10">
        <v>0.8</v>
      </c>
      <c r="AQ56" s="10">
        <v>0.8</v>
      </c>
      <c r="AR56" s="10">
        <v>1</v>
      </c>
    </row>
    <row r="57" spans="1:44" x14ac:dyDescent="0.2">
      <c r="A57">
        <v>23</v>
      </c>
      <c r="C57" t="s">
        <v>670</v>
      </c>
      <c r="D57" s="9">
        <v>4</v>
      </c>
      <c r="E57" s="9">
        <v>1</v>
      </c>
      <c r="F57" s="9">
        <v>31</v>
      </c>
      <c r="G57" s="9">
        <v>106</v>
      </c>
      <c r="H57" s="10">
        <v>0</v>
      </c>
      <c r="I57" s="10">
        <v>0</v>
      </c>
      <c r="J57" s="10">
        <v>0.2</v>
      </c>
      <c r="K57" s="46">
        <v>0.5</v>
      </c>
      <c r="L57">
        <v>23</v>
      </c>
      <c r="N57" t="s">
        <v>63</v>
      </c>
      <c r="O57" s="9">
        <v>1345</v>
      </c>
      <c r="P57" s="9">
        <v>1414</v>
      </c>
      <c r="Q57" s="9">
        <v>1563</v>
      </c>
      <c r="R57" s="9">
        <v>1704</v>
      </c>
      <c r="S57" s="10">
        <v>0.9</v>
      </c>
      <c r="T57" s="10">
        <v>0.9</v>
      </c>
      <c r="U57" s="10">
        <v>1</v>
      </c>
      <c r="V57" s="46">
        <v>1</v>
      </c>
      <c r="W57">
        <v>23</v>
      </c>
      <c r="Y57" t="s">
        <v>52</v>
      </c>
      <c r="Z57" s="9">
        <v>25</v>
      </c>
      <c r="AA57" s="9">
        <v>19</v>
      </c>
      <c r="AB57" s="9">
        <v>17</v>
      </c>
      <c r="AC57" s="9">
        <v>9</v>
      </c>
      <c r="AD57" s="10">
        <v>1.6</v>
      </c>
      <c r="AE57" s="10">
        <v>0.9</v>
      </c>
      <c r="AF57" s="10">
        <v>0.6</v>
      </c>
      <c r="AG57" s="46">
        <v>0.3</v>
      </c>
      <c r="AH57">
        <v>23</v>
      </c>
      <c r="AJ57" t="s">
        <v>77</v>
      </c>
      <c r="AK57" s="9">
        <v>2216</v>
      </c>
      <c r="AL57" s="9">
        <v>2411</v>
      </c>
      <c r="AM57" s="9">
        <v>2453</v>
      </c>
      <c r="AN57" s="9">
        <v>2550</v>
      </c>
      <c r="AO57" s="10">
        <v>1.1000000000000001</v>
      </c>
      <c r="AP57" s="10">
        <v>1</v>
      </c>
      <c r="AQ57" s="10">
        <v>0.9</v>
      </c>
      <c r="AR57" s="10">
        <v>0.9</v>
      </c>
    </row>
    <row r="58" spans="1:44" x14ac:dyDescent="0.2">
      <c r="A58">
        <v>24</v>
      </c>
      <c r="C58" t="s">
        <v>60</v>
      </c>
      <c r="D58" s="9">
        <v>89</v>
      </c>
      <c r="E58" s="9">
        <v>60</v>
      </c>
      <c r="F58" s="9">
        <v>80</v>
      </c>
      <c r="G58" s="9">
        <v>105</v>
      </c>
      <c r="H58" s="10">
        <v>0.6</v>
      </c>
      <c r="I58" s="10">
        <v>0.3</v>
      </c>
      <c r="J58" s="10">
        <v>0.4</v>
      </c>
      <c r="K58" s="46">
        <v>0.5</v>
      </c>
      <c r="L58">
        <v>24</v>
      </c>
      <c r="N58" t="s">
        <v>58</v>
      </c>
      <c r="O58" s="9">
        <v>1360</v>
      </c>
      <c r="P58" s="9">
        <v>1435</v>
      </c>
      <c r="Q58" s="9">
        <v>1811</v>
      </c>
      <c r="R58" s="9">
        <v>1637</v>
      </c>
      <c r="S58" s="10">
        <v>0.9</v>
      </c>
      <c r="T58" s="10">
        <v>0.9</v>
      </c>
      <c r="U58" s="10">
        <v>1.1000000000000001</v>
      </c>
      <c r="V58" s="46">
        <v>1</v>
      </c>
      <c r="W58">
        <v>24</v>
      </c>
      <c r="Y58" t="s">
        <v>57</v>
      </c>
      <c r="Z58" s="9">
        <v>4</v>
      </c>
      <c r="AA58" s="9">
        <v>11</v>
      </c>
      <c r="AB58" s="9">
        <v>5</v>
      </c>
      <c r="AC58" s="9">
        <v>9</v>
      </c>
      <c r="AD58" s="10">
        <v>0.2</v>
      </c>
      <c r="AE58" s="10">
        <v>0.5</v>
      </c>
      <c r="AF58" s="10">
        <v>0.2</v>
      </c>
      <c r="AG58" s="46">
        <v>0.3</v>
      </c>
      <c r="AH58">
        <v>24</v>
      </c>
      <c r="AJ58" t="s">
        <v>50</v>
      </c>
      <c r="AK58" s="9">
        <v>1696</v>
      </c>
      <c r="AL58" s="9">
        <v>2191</v>
      </c>
      <c r="AM58" s="9">
        <v>2700</v>
      </c>
      <c r="AN58" s="9">
        <v>2476</v>
      </c>
      <c r="AO58" s="10">
        <v>0.8</v>
      </c>
      <c r="AP58" s="10">
        <v>0.9</v>
      </c>
      <c r="AQ58" s="10">
        <v>1</v>
      </c>
      <c r="AR58" s="10">
        <v>0.9</v>
      </c>
    </row>
    <row r="59" spans="1:44" x14ac:dyDescent="0.2">
      <c r="A59">
        <v>25</v>
      </c>
      <c r="C59" t="s">
        <v>59</v>
      </c>
      <c r="D59" s="9">
        <v>77</v>
      </c>
      <c r="E59" s="9">
        <v>71</v>
      </c>
      <c r="F59" s="9">
        <v>81</v>
      </c>
      <c r="G59" s="9">
        <v>103</v>
      </c>
      <c r="H59" s="10">
        <v>0.5</v>
      </c>
      <c r="I59" s="10">
        <v>0.4</v>
      </c>
      <c r="J59" s="10">
        <v>0.4</v>
      </c>
      <c r="K59" s="46">
        <v>0.5</v>
      </c>
      <c r="L59">
        <v>25</v>
      </c>
      <c r="N59" t="s">
        <v>86</v>
      </c>
      <c r="O59" s="9">
        <v>1090</v>
      </c>
      <c r="P59" s="9">
        <v>1158</v>
      </c>
      <c r="Q59" s="9">
        <v>1148</v>
      </c>
      <c r="R59" s="9">
        <v>1433</v>
      </c>
      <c r="S59" s="10">
        <v>0.8</v>
      </c>
      <c r="T59" s="10">
        <v>0.7</v>
      </c>
      <c r="U59" s="10">
        <v>0.7</v>
      </c>
      <c r="V59" s="46">
        <v>0.9</v>
      </c>
      <c r="W59">
        <v>25</v>
      </c>
      <c r="Y59" t="s">
        <v>91</v>
      </c>
      <c r="Z59" s="9">
        <v>1</v>
      </c>
      <c r="AA59" s="9">
        <v>8</v>
      </c>
      <c r="AB59" s="9">
        <v>7</v>
      </c>
      <c r="AC59" s="9">
        <v>8</v>
      </c>
      <c r="AD59" s="10">
        <v>0.1</v>
      </c>
      <c r="AE59" s="10">
        <v>0.4</v>
      </c>
      <c r="AF59" s="10">
        <v>0.2</v>
      </c>
      <c r="AG59" s="46">
        <v>0.3</v>
      </c>
      <c r="AH59">
        <v>25</v>
      </c>
      <c r="AJ59" t="s">
        <v>91</v>
      </c>
      <c r="AK59" s="9">
        <v>1770</v>
      </c>
      <c r="AL59" s="9">
        <v>2215</v>
      </c>
      <c r="AM59" s="9">
        <v>2464</v>
      </c>
      <c r="AN59" s="9">
        <v>2471</v>
      </c>
      <c r="AO59" s="10">
        <v>0.9</v>
      </c>
      <c r="AP59" s="10">
        <v>0.9</v>
      </c>
      <c r="AQ59" s="10">
        <v>0.9</v>
      </c>
      <c r="AR59" s="10">
        <v>0.9</v>
      </c>
    </row>
    <row r="60" spans="1:44" x14ac:dyDescent="0.2">
      <c r="D60" s="9"/>
      <c r="E60" s="9"/>
      <c r="F60" s="9"/>
      <c r="G60" s="9"/>
      <c r="H60" s="10"/>
      <c r="I60" s="10"/>
      <c r="J60" s="10"/>
      <c r="K60" s="46"/>
      <c r="O60" s="9"/>
      <c r="P60" s="9"/>
      <c r="Q60" s="9"/>
      <c r="R60" s="9"/>
      <c r="S60" s="10"/>
      <c r="T60" s="10"/>
      <c r="U60" s="10"/>
      <c r="V60" s="46"/>
      <c r="Z60" s="9"/>
      <c r="AA60" s="9"/>
      <c r="AB60" s="9"/>
      <c r="AC60" s="9"/>
      <c r="AD60" s="10"/>
      <c r="AE60" s="10"/>
      <c r="AF60" s="10"/>
      <c r="AG60" s="46"/>
      <c r="AK60" s="9"/>
      <c r="AL60" s="9"/>
      <c r="AM60" s="9"/>
      <c r="AN60" s="9"/>
      <c r="AO60" s="10"/>
      <c r="AP60" s="10"/>
      <c r="AQ60" s="10"/>
      <c r="AR60" s="10"/>
    </row>
    <row r="61" spans="1:44" x14ac:dyDescent="0.2">
      <c r="C61" s="11" t="s">
        <v>635</v>
      </c>
      <c r="D61" s="9"/>
      <c r="E61" s="9"/>
      <c r="F61" s="9"/>
      <c r="G61" s="9"/>
      <c r="H61" s="10"/>
      <c r="I61" s="10"/>
      <c r="J61" s="10"/>
      <c r="K61" s="46"/>
      <c r="N61" s="11" t="s">
        <v>649</v>
      </c>
      <c r="O61" s="9"/>
      <c r="P61" s="9"/>
      <c r="Q61" s="9"/>
      <c r="R61" s="9"/>
      <c r="S61" s="10"/>
      <c r="T61" s="10"/>
      <c r="U61" s="10"/>
      <c r="V61" s="46"/>
      <c r="Y61" s="11" t="s">
        <v>648</v>
      </c>
      <c r="Z61" s="9"/>
      <c r="AA61" s="9"/>
      <c r="AB61" s="9"/>
      <c r="AC61" s="9"/>
      <c r="AD61" s="10"/>
      <c r="AE61" s="10"/>
      <c r="AF61" s="10"/>
      <c r="AG61" s="46"/>
      <c r="AJ61" s="11" t="s">
        <v>645</v>
      </c>
      <c r="AK61" s="9"/>
      <c r="AL61" s="9"/>
      <c r="AM61" s="9"/>
      <c r="AN61" s="9"/>
      <c r="AO61" s="10"/>
      <c r="AP61" s="10"/>
      <c r="AQ61" s="10"/>
      <c r="AR61" s="10"/>
    </row>
    <row r="62" spans="1:44" x14ac:dyDescent="0.2">
      <c r="C62" s="11" t="s">
        <v>634</v>
      </c>
      <c r="D62" s="9">
        <v>15623</v>
      </c>
      <c r="E62" s="9">
        <v>17571</v>
      </c>
      <c r="F62" s="9">
        <v>18950</v>
      </c>
      <c r="G62" s="9">
        <v>18989</v>
      </c>
      <c r="H62" s="10">
        <v>0.8</v>
      </c>
      <c r="I62" s="10">
        <v>0.8</v>
      </c>
      <c r="J62" s="10">
        <v>0.8</v>
      </c>
      <c r="K62" s="46">
        <v>0.8</v>
      </c>
      <c r="N62" s="11" t="s">
        <v>650</v>
      </c>
      <c r="O62" s="9">
        <v>327266</v>
      </c>
      <c r="P62" s="9">
        <v>351599</v>
      </c>
      <c r="Q62" s="9">
        <v>376424</v>
      </c>
      <c r="R62" s="9">
        <v>380908</v>
      </c>
      <c r="S62" s="10">
        <v>17.100000000000001</v>
      </c>
      <c r="T62" s="10">
        <v>15.9</v>
      </c>
      <c r="U62" s="10">
        <v>16.5</v>
      </c>
      <c r="V62" s="46">
        <v>16.8</v>
      </c>
      <c r="Y62" s="11" t="s">
        <v>647</v>
      </c>
      <c r="Z62" s="9">
        <v>3164</v>
      </c>
      <c r="AA62" s="9">
        <v>2531</v>
      </c>
      <c r="AB62" s="9">
        <v>2325</v>
      </c>
      <c r="AC62" s="9">
        <v>2020</v>
      </c>
      <c r="AD62" s="10">
        <v>0.2</v>
      </c>
      <c r="AE62" s="10">
        <v>0.1</v>
      </c>
      <c r="AF62" s="10">
        <v>0.1</v>
      </c>
      <c r="AG62" s="46">
        <v>0.1</v>
      </c>
      <c r="AJ62" s="11" t="s">
        <v>646</v>
      </c>
      <c r="AK62" s="9">
        <v>265646</v>
      </c>
      <c r="AL62" s="9">
        <v>318835</v>
      </c>
      <c r="AM62" s="9">
        <v>330281</v>
      </c>
      <c r="AN62" s="9">
        <v>311619</v>
      </c>
      <c r="AO62" s="10">
        <v>13.9</v>
      </c>
      <c r="AP62" s="10">
        <v>14.4</v>
      </c>
      <c r="AQ62" s="10">
        <v>14.5</v>
      </c>
      <c r="AR62" s="10">
        <v>13.7</v>
      </c>
    </row>
    <row r="63" spans="1:44" x14ac:dyDescent="0.2">
      <c r="C63" s="11"/>
      <c r="D63" s="9"/>
      <c r="E63" s="9"/>
      <c r="F63" s="9"/>
      <c r="G63" s="9"/>
      <c r="H63" s="10"/>
      <c r="I63" s="10"/>
      <c r="J63" s="10"/>
      <c r="K63" s="46"/>
      <c r="O63" s="9"/>
      <c r="P63" s="9"/>
      <c r="Q63" s="9"/>
      <c r="R63" s="9"/>
      <c r="S63" s="10"/>
      <c r="T63" s="10"/>
      <c r="U63" s="10"/>
      <c r="V63" s="46"/>
      <c r="Z63" s="9"/>
      <c r="AA63" s="9"/>
      <c r="AB63" s="9"/>
      <c r="AC63" s="9"/>
      <c r="AD63" s="10"/>
      <c r="AE63" s="10"/>
      <c r="AF63" s="10"/>
      <c r="AG63" s="46"/>
      <c r="AK63" s="9"/>
      <c r="AL63" s="9"/>
      <c r="AM63" s="9"/>
      <c r="AN63" s="9"/>
      <c r="AO63" s="10"/>
      <c r="AP63" s="10"/>
      <c r="AQ63" s="10"/>
      <c r="AR63" s="10"/>
    </row>
    <row r="64" spans="1:44" x14ac:dyDescent="0.2">
      <c r="C64" s="11" t="s">
        <v>672</v>
      </c>
      <c r="D64" s="9">
        <v>6328</v>
      </c>
      <c r="E64" s="9">
        <v>7433</v>
      </c>
      <c r="F64" s="9">
        <v>8030</v>
      </c>
      <c r="G64" s="9">
        <v>7994</v>
      </c>
      <c r="H64" s="10">
        <v>40.5</v>
      </c>
      <c r="I64" s="10">
        <v>42.3</v>
      </c>
      <c r="J64" s="10">
        <v>42.4</v>
      </c>
      <c r="K64" s="46">
        <v>42.1</v>
      </c>
      <c r="N64" s="11" t="s">
        <v>672</v>
      </c>
      <c r="O64" s="9">
        <v>155748</v>
      </c>
      <c r="P64" s="9">
        <v>167083</v>
      </c>
      <c r="Q64" s="9">
        <v>181885</v>
      </c>
      <c r="R64" s="9">
        <v>180376</v>
      </c>
      <c r="S64" s="10">
        <v>47.6</v>
      </c>
      <c r="T64" s="10">
        <v>47.5</v>
      </c>
      <c r="U64" s="10">
        <v>48.3</v>
      </c>
      <c r="V64" s="46">
        <v>47.4</v>
      </c>
      <c r="Y64" s="11" t="s">
        <v>672</v>
      </c>
      <c r="Z64" s="9">
        <v>1138</v>
      </c>
      <c r="AA64" s="9">
        <v>1339</v>
      </c>
      <c r="AB64" s="9">
        <v>1254</v>
      </c>
      <c r="AC64" s="9">
        <v>1253</v>
      </c>
      <c r="AD64" s="10">
        <v>36</v>
      </c>
      <c r="AE64" s="10">
        <v>52.9</v>
      </c>
      <c r="AF64" s="10">
        <v>53.9</v>
      </c>
      <c r="AG64" s="46">
        <v>62</v>
      </c>
      <c r="AJ64" s="11" t="s">
        <v>672</v>
      </c>
      <c r="AK64" s="9">
        <v>160258</v>
      </c>
      <c r="AL64" s="9">
        <v>194654</v>
      </c>
      <c r="AM64" s="9">
        <v>203049</v>
      </c>
      <c r="AN64" s="9">
        <v>182584</v>
      </c>
      <c r="AO64" s="10">
        <v>60.3</v>
      </c>
      <c r="AP64" s="10">
        <v>61.1</v>
      </c>
      <c r="AQ64" s="10">
        <v>61.5</v>
      </c>
      <c r="AR64" s="10">
        <v>58.6</v>
      </c>
    </row>
    <row r="65" spans="1:44" x14ac:dyDescent="0.2">
      <c r="A65">
        <v>1</v>
      </c>
      <c r="B65">
        <v>854231</v>
      </c>
      <c r="C65" t="s">
        <v>756</v>
      </c>
      <c r="D65" s="9">
        <v>856</v>
      </c>
      <c r="E65" s="9">
        <v>861</v>
      </c>
      <c r="F65" s="9">
        <v>813</v>
      </c>
      <c r="G65" s="9">
        <v>833</v>
      </c>
      <c r="H65" s="10">
        <v>5.5</v>
      </c>
      <c r="I65" s="10">
        <v>4.9000000000000004</v>
      </c>
      <c r="J65" s="10">
        <v>4.3</v>
      </c>
      <c r="K65" s="46">
        <v>4.4000000000000004</v>
      </c>
      <c r="L65">
        <v>1</v>
      </c>
      <c r="M65">
        <v>870323</v>
      </c>
      <c r="N65" t="s">
        <v>734</v>
      </c>
      <c r="O65" s="9">
        <v>20515</v>
      </c>
      <c r="P65" s="9">
        <v>20787</v>
      </c>
      <c r="Q65" s="9">
        <v>26673</v>
      </c>
      <c r="R65" s="9">
        <v>31782</v>
      </c>
      <c r="S65" s="10">
        <v>6.3</v>
      </c>
      <c r="T65" s="10">
        <v>5.9</v>
      </c>
      <c r="U65" s="10">
        <v>7.1</v>
      </c>
      <c r="V65" s="46">
        <v>8.3000000000000007</v>
      </c>
      <c r="W65">
        <v>1</v>
      </c>
      <c r="X65">
        <v>847330</v>
      </c>
      <c r="Y65" t="s">
        <v>761</v>
      </c>
      <c r="Z65" s="9">
        <v>570</v>
      </c>
      <c r="AA65" s="9">
        <v>513</v>
      </c>
      <c r="AB65" s="9">
        <v>488</v>
      </c>
      <c r="AC65" s="9">
        <v>464</v>
      </c>
      <c r="AD65" s="10">
        <v>18</v>
      </c>
      <c r="AE65" s="10">
        <v>20.3</v>
      </c>
      <c r="AF65" s="10">
        <v>21</v>
      </c>
      <c r="AG65" s="46">
        <v>23</v>
      </c>
      <c r="AH65">
        <v>1</v>
      </c>
      <c r="AI65">
        <v>270900</v>
      </c>
      <c r="AJ65" t="s">
        <v>820</v>
      </c>
      <c r="AK65" s="9">
        <v>92818</v>
      </c>
      <c r="AL65" s="9">
        <v>113768</v>
      </c>
      <c r="AM65" s="9">
        <v>106947</v>
      </c>
      <c r="AN65" s="9">
        <v>88226</v>
      </c>
      <c r="AO65" s="10">
        <v>34.9</v>
      </c>
      <c r="AP65" s="10">
        <v>35.700000000000003</v>
      </c>
      <c r="AQ65" s="10">
        <v>32.4</v>
      </c>
      <c r="AR65" s="10">
        <v>28.3</v>
      </c>
    </row>
    <row r="66" spans="1:44" x14ac:dyDescent="0.2">
      <c r="A66">
        <v>2</v>
      </c>
      <c r="B66">
        <v>848620</v>
      </c>
      <c r="C66" t="s">
        <v>764</v>
      </c>
      <c r="D66" s="9">
        <v>211</v>
      </c>
      <c r="E66" s="9">
        <v>770</v>
      </c>
      <c r="F66" s="9">
        <v>390</v>
      </c>
      <c r="G66" s="9">
        <v>633</v>
      </c>
      <c r="H66" s="10">
        <v>1.4</v>
      </c>
      <c r="I66" s="10">
        <v>4.4000000000000004</v>
      </c>
      <c r="J66" s="10">
        <v>2.1</v>
      </c>
      <c r="K66" s="46">
        <v>3.3</v>
      </c>
      <c r="L66">
        <v>2</v>
      </c>
      <c r="M66">
        <v>270900</v>
      </c>
      <c r="N66" t="s">
        <v>820</v>
      </c>
      <c r="O66" s="9">
        <v>21843</v>
      </c>
      <c r="P66" s="9">
        <v>30540</v>
      </c>
      <c r="Q66" s="9">
        <v>31587</v>
      </c>
      <c r="R66" s="9">
        <v>29516</v>
      </c>
      <c r="S66" s="10">
        <v>6.7</v>
      </c>
      <c r="T66" s="10">
        <v>8.6999999999999993</v>
      </c>
      <c r="U66" s="10">
        <v>8.4</v>
      </c>
      <c r="V66" s="46">
        <v>7.7</v>
      </c>
      <c r="W66">
        <v>2</v>
      </c>
      <c r="X66">
        <v>840120</v>
      </c>
      <c r="Y66" t="s">
        <v>828</v>
      </c>
      <c r="Z66" s="9">
        <v>127</v>
      </c>
      <c r="AA66" s="9">
        <v>176</v>
      </c>
      <c r="AB66" s="9">
        <v>200</v>
      </c>
      <c r="AC66" s="9">
        <v>211</v>
      </c>
      <c r="AD66" s="10">
        <v>4</v>
      </c>
      <c r="AE66" s="10">
        <v>6.9</v>
      </c>
      <c r="AF66" s="10">
        <v>8.6</v>
      </c>
      <c r="AG66" s="46">
        <v>10.4</v>
      </c>
      <c r="AH66">
        <v>2</v>
      </c>
      <c r="AI66">
        <v>851712</v>
      </c>
      <c r="AJ66" t="s">
        <v>769</v>
      </c>
      <c r="AK66" s="9">
        <v>14422</v>
      </c>
      <c r="AL66" s="9">
        <v>14904</v>
      </c>
      <c r="AM66" s="9">
        <v>13806</v>
      </c>
      <c r="AN66" s="9">
        <v>16694</v>
      </c>
      <c r="AO66" s="10">
        <v>5.4</v>
      </c>
      <c r="AP66" s="10">
        <v>4.7</v>
      </c>
      <c r="AQ66" s="10">
        <v>4.2</v>
      </c>
      <c r="AR66" s="10">
        <v>5.4</v>
      </c>
    </row>
    <row r="67" spans="1:44" x14ac:dyDescent="0.2">
      <c r="A67">
        <v>3</v>
      </c>
      <c r="B67">
        <v>70200</v>
      </c>
      <c r="C67" t="s">
        <v>810</v>
      </c>
      <c r="D67" s="9">
        <v>748</v>
      </c>
      <c r="E67" s="9">
        <v>819</v>
      </c>
      <c r="F67" s="9">
        <v>714</v>
      </c>
      <c r="G67" s="9">
        <v>592</v>
      </c>
      <c r="H67" s="10">
        <v>4.8</v>
      </c>
      <c r="I67" s="10">
        <v>4.7</v>
      </c>
      <c r="J67" s="10">
        <v>3.8</v>
      </c>
      <c r="K67" s="46">
        <v>3.1</v>
      </c>
      <c r="L67">
        <v>3</v>
      </c>
      <c r="M67">
        <v>847130</v>
      </c>
      <c r="N67" t="s">
        <v>732</v>
      </c>
      <c r="O67" s="9">
        <v>14485</v>
      </c>
      <c r="P67" s="9">
        <v>17198</v>
      </c>
      <c r="Q67" s="9">
        <v>19377</v>
      </c>
      <c r="R67" s="9">
        <v>18620</v>
      </c>
      <c r="S67" s="10">
        <v>4.4000000000000004</v>
      </c>
      <c r="T67" s="10">
        <v>4.9000000000000004</v>
      </c>
      <c r="U67" s="10">
        <v>5.0999999999999996</v>
      </c>
      <c r="V67" s="46">
        <v>4.9000000000000004</v>
      </c>
      <c r="W67">
        <v>3</v>
      </c>
      <c r="X67">
        <v>392690</v>
      </c>
      <c r="Y67" t="s">
        <v>762</v>
      </c>
      <c r="Z67" s="9">
        <v>12</v>
      </c>
      <c r="AA67" s="9">
        <v>19</v>
      </c>
      <c r="AB67" s="9">
        <v>51</v>
      </c>
      <c r="AC67" s="9">
        <v>59</v>
      </c>
      <c r="AD67" s="10">
        <v>0.4</v>
      </c>
      <c r="AE67" s="10">
        <v>0.7</v>
      </c>
      <c r="AF67" s="10">
        <v>2.2000000000000002</v>
      </c>
      <c r="AG67" s="46">
        <v>2.9</v>
      </c>
      <c r="AH67">
        <v>3</v>
      </c>
      <c r="AI67">
        <v>271019</v>
      </c>
      <c r="AJ67" t="s">
        <v>730</v>
      </c>
      <c r="AK67" s="9">
        <v>9881</v>
      </c>
      <c r="AL67" s="9">
        <v>14423</v>
      </c>
      <c r="AM67" s="9">
        <v>14924</v>
      </c>
      <c r="AN67" s="9">
        <v>16389</v>
      </c>
      <c r="AO67" s="10">
        <v>3.7</v>
      </c>
      <c r="AP67" s="10">
        <v>4.5</v>
      </c>
      <c r="AQ67" s="10">
        <v>4.5</v>
      </c>
      <c r="AR67" s="10">
        <v>5.3</v>
      </c>
    </row>
    <row r="68" spans="1:44" x14ac:dyDescent="0.2">
      <c r="A68">
        <v>4</v>
      </c>
      <c r="B68">
        <v>854140</v>
      </c>
      <c r="C68" t="s">
        <v>744</v>
      </c>
      <c r="D68" s="9">
        <v>204</v>
      </c>
      <c r="E68" s="9">
        <v>696</v>
      </c>
      <c r="F68" s="9">
        <v>869</v>
      </c>
      <c r="G68" s="9">
        <v>517</v>
      </c>
      <c r="H68" s="10">
        <v>1.3</v>
      </c>
      <c r="I68" s="10">
        <v>4</v>
      </c>
      <c r="J68" s="10">
        <v>4.5999999999999996</v>
      </c>
      <c r="K68" s="46">
        <v>2.7</v>
      </c>
      <c r="L68">
        <v>4</v>
      </c>
      <c r="M68">
        <v>870324</v>
      </c>
      <c r="N68" t="s">
        <v>772</v>
      </c>
      <c r="O68" s="9">
        <v>17162</v>
      </c>
      <c r="P68" s="9">
        <v>15231</v>
      </c>
      <c r="Q68" s="9">
        <v>18392</v>
      </c>
      <c r="R68" s="9">
        <v>15129</v>
      </c>
      <c r="S68" s="10">
        <v>5.2</v>
      </c>
      <c r="T68" s="10">
        <v>4.3</v>
      </c>
      <c r="U68" s="10">
        <v>4.9000000000000004</v>
      </c>
      <c r="V68" s="46">
        <v>4</v>
      </c>
      <c r="W68">
        <v>4</v>
      </c>
      <c r="X68">
        <v>854140</v>
      </c>
      <c r="Y68" t="s">
        <v>744</v>
      </c>
      <c r="Z68" s="9">
        <v>92</v>
      </c>
      <c r="AA68" s="9">
        <v>141</v>
      </c>
      <c r="AB68" s="9">
        <v>16</v>
      </c>
      <c r="AC68" s="9">
        <v>53</v>
      </c>
      <c r="AD68" s="10">
        <v>2.9</v>
      </c>
      <c r="AE68" s="10">
        <v>5.6</v>
      </c>
      <c r="AF68" s="10">
        <v>0.7</v>
      </c>
      <c r="AG68" s="46">
        <v>2.6</v>
      </c>
      <c r="AH68">
        <v>4</v>
      </c>
      <c r="AI68">
        <v>847150</v>
      </c>
      <c r="AJ68" t="s">
        <v>724</v>
      </c>
      <c r="AK68" s="9">
        <v>7302</v>
      </c>
      <c r="AL68" s="9">
        <v>9488</v>
      </c>
      <c r="AM68" s="9">
        <v>10254</v>
      </c>
      <c r="AN68" s="9">
        <v>10306</v>
      </c>
      <c r="AO68" s="10">
        <v>2.7</v>
      </c>
      <c r="AP68" s="10">
        <v>3</v>
      </c>
      <c r="AQ68" s="10">
        <v>3.1</v>
      </c>
      <c r="AR68" s="10">
        <v>3.3</v>
      </c>
    </row>
    <row r="69" spans="1:44" x14ac:dyDescent="0.2">
      <c r="A69">
        <v>5</v>
      </c>
      <c r="B69">
        <v>70960</v>
      </c>
      <c r="C69" t="s">
        <v>811</v>
      </c>
      <c r="D69" s="9">
        <v>284</v>
      </c>
      <c r="E69" s="9">
        <v>276</v>
      </c>
      <c r="F69" s="9">
        <v>389</v>
      </c>
      <c r="G69" s="9">
        <v>439</v>
      </c>
      <c r="H69" s="10">
        <v>1.8</v>
      </c>
      <c r="I69" s="10">
        <v>1.6</v>
      </c>
      <c r="J69" s="10">
        <v>2.1</v>
      </c>
      <c r="K69" s="46">
        <v>2.2999999999999998</v>
      </c>
      <c r="L69">
        <v>5</v>
      </c>
      <c r="M69">
        <v>851762</v>
      </c>
      <c r="N69" t="s">
        <v>759</v>
      </c>
      <c r="O69" s="9">
        <v>9223</v>
      </c>
      <c r="P69" s="9">
        <v>9438</v>
      </c>
      <c r="Q69" s="9">
        <v>11463</v>
      </c>
      <c r="R69" s="9">
        <v>11510</v>
      </c>
      <c r="S69" s="10">
        <v>2.8</v>
      </c>
      <c r="T69" s="10">
        <v>2.7</v>
      </c>
      <c r="U69" s="10">
        <v>3</v>
      </c>
      <c r="V69" s="46">
        <v>3</v>
      </c>
      <c r="W69">
        <v>5</v>
      </c>
      <c r="X69">
        <v>80290</v>
      </c>
      <c r="Y69" t="s">
        <v>829</v>
      </c>
      <c r="Z69" s="9">
        <v>21</v>
      </c>
      <c r="AA69" s="9">
        <v>25</v>
      </c>
      <c r="AB69" s="9">
        <v>37</v>
      </c>
      <c r="AC69" s="9">
        <v>47</v>
      </c>
      <c r="AD69" s="10">
        <v>0.6</v>
      </c>
      <c r="AE69" s="10">
        <v>1</v>
      </c>
      <c r="AF69" s="10">
        <v>1.6</v>
      </c>
      <c r="AG69" s="46">
        <v>2.2999999999999998</v>
      </c>
      <c r="AH69">
        <v>5</v>
      </c>
      <c r="AI69">
        <v>851762</v>
      </c>
      <c r="AJ69" t="s">
        <v>759</v>
      </c>
      <c r="AK69" s="9">
        <v>5309</v>
      </c>
      <c r="AL69" s="9">
        <v>6757</v>
      </c>
      <c r="AM69" s="9">
        <v>7448</v>
      </c>
      <c r="AN69" s="9">
        <v>7893</v>
      </c>
      <c r="AO69" s="10">
        <v>2</v>
      </c>
      <c r="AP69" s="10">
        <v>2.1</v>
      </c>
      <c r="AQ69" s="10">
        <v>2.2999999999999998</v>
      </c>
      <c r="AR69" s="10">
        <v>2.5</v>
      </c>
    </row>
    <row r="70" spans="1:44" x14ac:dyDescent="0.2">
      <c r="A70">
        <v>6</v>
      </c>
      <c r="B70">
        <v>854239</v>
      </c>
      <c r="C70" t="s">
        <v>718</v>
      </c>
      <c r="D70" s="9">
        <v>559</v>
      </c>
      <c r="E70" s="9">
        <v>338</v>
      </c>
      <c r="F70" s="9">
        <v>435</v>
      </c>
      <c r="G70" s="9">
        <v>377</v>
      </c>
      <c r="H70" s="10">
        <v>3.6</v>
      </c>
      <c r="I70" s="10">
        <v>1.9</v>
      </c>
      <c r="J70" s="10">
        <v>2.2999999999999998</v>
      </c>
      <c r="K70" s="46">
        <v>2</v>
      </c>
      <c r="L70">
        <v>6</v>
      </c>
      <c r="M70">
        <v>851712</v>
      </c>
      <c r="N70" t="s">
        <v>769</v>
      </c>
      <c r="O70" s="9">
        <v>4458</v>
      </c>
      <c r="P70" s="9">
        <v>6262</v>
      </c>
      <c r="Q70" s="9">
        <v>6724</v>
      </c>
      <c r="R70" s="9">
        <v>8990</v>
      </c>
      <c r="S70" s="10">
        <v>1.4</v>
      </c>
      <c r="T70" s="10">
        <v>1.8</v>
      </c>
      <c r="U70" s="10">
        <v>1.8</v>
      </c>
      <c r="V70" s="46">
        <v>2.4</v>
      </c>
      <c r="W70">
        <v>6</v>
      </c>
      <c r="X70">
        <v>10229</v>
      </c>
      <c r="Y70" t="s">
        <v>799</v>
      </c>
      <c r="Z70" s="9">
        <v>0</v>
      </c>
      <c r="AA70" s="9">
        <v>0</v>
      </c>
      <c r="AB70" s="9">
        <v>90</v>
      </c>
      <c r="AC70" s="9">
        <v>46</v>
      </c>
      <c r="AD70" s="10">
        <v>0</v>
      </c>
      <c r="AE70" s="10">
        <v>0</v>
      </c>
      <c r="AF70" s="10">
        <v>3.9</v>
      </c>
      <c r="AG70" s="46">
        <v>2.2999999999999998</v>
      </c>
      <c r="AH70">
        <v>6</v>
      </c>
      <c r="AI70">
        <v>854231</v>
      </c>
      <c r="AJ70" t="s">
        <v>756</v>
      </c>
      <c r="AK70" s="9">
        <v>2090</v>
      </c>
      <c r="AL70" s="9">
        <v>4962</v>
      </c>
      <c r="AM70" s="9">
        <v>6139</v>
      </c>
      <c r="AN70" s="9">
        <v>5514</v>
      </c>
      <c r="AO70" s="10">
        <v>0.8</v>
      </c>
      <c r="AP70" s="10">
        <v>1.6</v>
      </c>
      <c r="AQ70" s="10">
        <v>1.9</v>
      </c>
      <c r="AR70" s="10">
        <v>1.8</v>
      </c>
    </row>
    <row r="71" spans="1:44" x14ac:dyDescent="0.2">
      <c r="A71">
        <v>7</v>
      </c>
      <c r="B71">
        <v>740311</v>
      </c>
      <c r="C71" t="s">
        <v>812</v>
      </c>
      <c r="D71" s="9">
        <v>21</v>
      </c>
      <c r="E71" s="9">
        <v>320</v>
      </c>
      <c r="F71" s="9">
        <v>323</v>
      </c>
      <c r="G71" s="9">
        <v>359</v>
      </c>
      <c r="H71" s="10">
        <v>0.1</v>
      </c>
      <c r="I71" s="10">
        <v>1.8</v>
      </c>
      <c r="J71" s="10">
        <v>1.7</v>
      </c>
      <c r="K71" s="46">
        <v>1.9</v>
      </c>
      <c r="L71">
        <v>7</v>
      </c>
      <c r="M71">
        <v>847330</v>
      </c>
      <c r="N71" t="s">
        <v>761</v>
      </c>
      <c r="O71" s="9">
        <v>12051</v>
      </c>
      <c r="P71" s="9">
        <v>8158</v>
      </c>
      <c r="Q71" s="9">
        <v>7140</v>
      </c>
      <c r="R71" s="9">
        <v>7219</v>
      </c>
      <c r="S71" s="10">
        <v>3.7</v>
      </c>
      <c r="T71" s="10">
        <v>2.2999999999999998</v>
      </c>
      <c r="U71" s="10">
        <v>1.9</v>
      </c>
      <c r="V71" s="46">
        <v>1.9</v>
      </c>
      <c r="W71">
        <v>7</v>
      </c>
      <c r="X71">
        <v>392490</v>
      </c>
      <c r="Y71" t="s">
        <v>830</v>
      </c>
      <c r="Z71" s="9">
        <v>12</v>
      </c>
      <c r="AA71" s="9">
        <v>13</v>
      </c>
      <c r="AB71" s="9">
        <v>18</v>
      </c>
      <c r="AC71" s="9">
        <v>33</v>
      </c>
      <c r="AD71" s="10">
        <v>0.4</v>
      </c>
      <c r="AE71" s="10">
        <v>0.5</v>
      </c>
      <c r="AF71" s="10">
        <v>0.8</v>
      </c>
      <c r="AG71" s="46">
        <v>1.6</v>
      </c>
      <c r="AH71">
        <v>7</v>
      </c>
      <c r="AI71">
        <v>870323</v>
      </c>
      <c r="AJ71" t="s">
        <v>734</v>
      </c>
      <c r="AK71" s="9">
        <v>2809</v>
      </c>
      <c r="AL71" s="9">
        <v>4151</v>
      </c>
      <c r="AM71" s="9">
        <v>5148</v>
      </c>
      <c r="AN71" s="9">
        <v>3325</v>
      </c>
      <c r="AO71" s="10">
        <v>1.1000000000000001</v>
      </c>
      <c r="AP71" s="10">
        <v>1.3</v>
      </c>
      <c r="AQ71" s="10">
        <v>1.6</v>
      </c>
      <c r="AR71" s="10">
        <v>1.1000000000000001</v>
      </c>
    </row>
    <row r="72" spans="1:44" x14ac:dyDescent="0.2">
      <c r="A72">
        <v>8</v>
      </c>
      <c r="B72">
        <v>854430</v>
      </c>
      <c r="C72" t="s">
        <v>813</v>
      </c>
      <c r="D72" s="9">
        <v>348</v>
      </c>
      <c r="E72" s="9">
        <v>433</v>
      </c>
      <c r="F72" s="9">
        <v>403</v>
      </c>
      <c r="G72" s="9">
        <v>346</v>
      </c>
      <c r="H72" s="10">
        <v>2.2000000000000002</v>
      </c>
      <c r="I72" s="10">
        <v>2.5</v>
      </c>
      <c r="J72" s="10">
        <v>2.1</v>
      </c>
      <c r="K72" s="46">
        <v>1.8</v>
      </c>
      <c r="L72">
        <v>8</v>
      </c>
      <c r="M72">
        <v>852872</v>
      </c>
      <c r="N72" t="s">
        <v>821</v>
      </c>
      <c r="O72" s="9">
        <v>12334</v>
      </c>
      <c r="P72" s="9">
        <v>11192</v>
      </c>
      <c r="Q72" s="9">
        <v>10819</v>
      </c>
      <c r="R72" s="9">
        <v>6811</v>
      </c>
      <c r="S72" s="10">
        <v>3.8</v>
      </c>
      <c r="T72" s="10">
        <v>3.2</v>
      </c>
      <c r="U72" s="10">
        <v>2.9</v>
      </c>
      <c r="V72" s="46">
        <v>1.8</v>
      </c>
      <c r="W72">
        <v>8</v>
      </c>
      <c r="X72">
        <v>847180</v>
      </c>
      <c r="Y72" t="s">
        <v>800</v>
      </c>
      <c r="Z72" s="9">
        <v>31</v>
      </c>
      <c r="AA72" s="9">
        <v>19</v>
      </c>
      <c r="AB72" s="9">
        <v>12</v>
      </c>
      <c r="AC72" s="9">
        <v>29</v>
      </c>
      <c r="AD72" s="10">
        <v>1</v>
      </c>
      <c r="AE72" s="10">
        <v>0.8</v>
      </c>
      <c r="AF72" s="10">
        <v>0.5</v>
      </c>
      <c r="AG72" s="46">
        <v>1.4</v>
      </c>
      <c r="AH72">
        <v>8</v>
      </c>
      <c r="AI72">
        <v>854430</v>
      </c>
      <c r="AJ72" t="s">
        <v>813</v>
      </c>
      <c r="AK72" s="9">
        <v>2600</v>
      </c>
      <c r="AL72" s="9">
        <v>3053</v>
      </c>
      <c r="AM72" s="9">
        <v>3312</v>
      </c>
      <c r="AN72" s="9">
        <v>3169</v>
      </c>
      <c r="AO72" s="10">
        <v>1</v>
      </c>
      <c r="AP72" s="10">
        <v>1</v>
      </c>
      <c r="AQ72" s="10">
        <v>1</v>
      </c>
      <c r="AR72" s="10">
        <v>1</v>
      </c>
    </row>
    <row r="73" spans="1:44" x14ac:dyDescent="0.2">
      <c r="A73">
        <v>9</v>
      </c>
      <c r="B73">
        <v>848690</v>
      </c>
      <c r="C73" t="s">
        <v>766</v>
      </c>
      <c r="D73" s="9">
        <v>238</v>
      </c>
      <c r="E73" s="9">
        <v>370</v>
      </c>
      <c r="F73" s="9">
        <v>333</v>
      </c>
      <c r="G73" s="9">
        <v>297</v>
      </c>
      <c r="H73" s="10">
        <v>1.5</v>
      </c>
      <c r="I73" s="10">
        <v>2.1</v>
      </c>
      <c r="J73" s="10">
        <v>1.8</v>
      </c>
      <c r="K73" s="46">
        <v>1.6</v>
      </c>
      <c r="L73">
        <v>9</v>
      </c>
      <c r="M73">
        <v>847170</v>
      </c>
      <c r="N73" t="s">
        <v>738</v>
      </c>
      <c r="O73" s="9">
        <v>5266</v>
      </c>
      <c r="P73" s="9">
        <v>5456</v>
      </c>
      <c r="Q73" s="9">
        <v>6381</v>
      </c>
      <c r="R73" s="9">
        <v>6171</v>
      </c>
      <c r="S73" s="10">
        <v>1.6</v>
      </c>
      <c r="T73" s="10">
        <v>1.6</v>
      </c>
      <c r="U73" s="10">
        <v>1.7</v>
      </c>
      <c r="V73" s="46">
        <v>1.6</v>
      </c>
      <c r="W73">
        <v>9</v>
      </c>
      <c r="X73">
        <v>70960</v>
      </c>
      <c r="Y73" t="s">
        <v>811</v>
      </c>
      <c r="Z73" s="9">
        <v>27</v>
      </c>
      <c r="AA73" s="9">
        <v>27</v>
      </c>
      <c r="AB73" s="9">
        <v>28</v>
      </c>
      <c r="AC73" s="9">
        <v>26</v>
      </c>
      <c r="AD73" s="10">
        <v>0.8</v>
      </c>
      <c r="AE73" s="10">
        <v>1.1000000000000001</v>
      </c>
      <c r="AF73" s="10">
        <v>1.2</v>
      </c>
      <c r="AG73" s="46">
        <v>1.3</v>
      </c>
      <c r="AH73">
        <v>9</v>
      </c>
      <c r="AI73">
        <v>852872</v>
      </c>
      <c r="AJ73" t="s">
        <v>821</v>
      </c>
      <c r="AK73" s="9">
        <v>4021</v>
      </c>
      <c r="AL73" s="9">
        <v>2969</v>
      </c>
      <c r="AM73" s="9">
        <v>3070</v>
      </c>
      <c r="AN73" s="9">
        <v>2857</v>
      </c>
      <c r="AO73" s="10">
        <v>1.5</v>
      </c>
      <c r="AP73" s="10">
        <v>0.9</v>
      </c>
      <c r="AQ73" s="10">
        <v>0.9</v>
      </c>
      <c r="AR73" s="10">
        <v>0.9</v>
      </c>
    </row>
    <row r="74" spans="1:44" x14ac:dyDescent="0.2">
      <c r="A74">
        <v>10</v>
      </c>
      <c r="B74">
        <v>841199</v>
      </c>
      <c r="C74" t="s">
        <v>788</v>
      </c>
      <c r="D74" s="9">
        <v>199</v>
      </c>
      <c r="E74" s="9">
        <v>267</v>
      </c>
      <c r="F74" s="9">
        <v>283</v>
      </c>
      <c r="G74" s="9">
        <v>294</v>
      </c>
      <c r="H74" s="10">
        <v>1.3</v>
      </c>
      <c r="I74" s="10">
        <v>1.5</v>
      </c>
      <c r="J74" s="10">
        <v>1.5</v>
      </c>
      <c r="K74" s="46">
        <v>1.5</v>
      </c>
      <c r="L74">
        <v>10</v>
      </c>
      <c r="M74">
        <v>854231</v>
      </c>
      <c r="N74" t="s">
        <v>756</v>
      </c>
      <c r="O74" s="9">
        <v>3138</v>
      </c>
      <c r="P74" s="9">
        <v>4300</v>
      </c>
      <c r="Q74" s="9">
        <v>3824</v>
      </c>
      <c r="R74" s="9">
        <v>5792</v>
      </c>
      <c r="S74" s="10">
        <v>1</v>
      </c>
      <c r="T74" s="10">
        <v>1.2</v>
      </c>
      <c r="U74" s="10">
        <v>1</v>
      </c>
      <c r="V74" s="46">
        <v>1.5</v>
      </c>
      <c r="W74">
        <v>10</v>
      </c>
      <c r="X74">
        <v>381800</v>
      </c>
      <c r="Y74" t="s">
        <v>778</v>
      </c>
      <c r="Z74" s="9">
        <v>21</v>
      </c>
      <c r="AA74" s="9">
        <v>30</v>
      </c>
      <c r="AB74" s="9">
        <v>29</v>
      </c>
      <c r="AC74" s="9">
        <v>24</v>
      </c>
      <c r="AD74" s="10">
        <v>0.7</v>
      </c>
      <c r="AE74" s="10">
        <v>1.2</v>
      </c>
      <c r="AF74" s="10">
        <v>1.3</v>
      </c>
      <c r="AG74" s="46">
        <v>1.2</v>
      </c>
      <c r="AH74">
        <v>10</v>
      </c>
      <c r="AI74">
        <v>847330</v>
      </c>
      <c r="AJ74" t="s">
        <v>761</v>
      </c>
      <c r="AK74" s="9">
        <v>4055</v>
      </c>
      <c r="AL74" s="9">
        <v>2446</v>
      </c>
      <c r="AM74" s="9">
        <v>2381</v>
      </c>
      <c r="AN74" s="9">
        <v>2671</v>
      </c>
      <c r="AO74" s="10">
        <v>1.5</v>
      </c>
      <c r="AP74" s="10">
        <v>0.8</v>
      </c>
      <c r="AQ74" s="10">
        <v>0.7</v>
      </c>
      <c r="AR74" s="10">
        <v>0.9</v>
      </c>
    </row>
    <row r="75" spans="1:44" x14ac:dyDescent="0.2">
      <c r="A75">
        <v>11</v>
      </c>
      <c r="B75">
        <v>880240</v>
      </c>
      <c r="C75" t="s">
        <v>789</v>
      </c>
      <c r="D75" s="9">
        <v>563</v>
      </c>
      <c r="E75" s="9">
        <v>148</v>
      </c>
      <c r="F75" s="9">
        <v>215</v>
      </c>
      <c r="G75" s="9">
        <v>283</v>
      </c>
      <c r="H75" s="10">
        <v>3.6</v>
      </c>
      <c r="I75" s="10">
        <v>0.8</v>
      </c>
      <c r="J75" s="10">
        <v>1.1000000000000001</v>
      </c>
      <c r="K75" s="46">
        <v>1.5</v>
      </c>
      <c r="L75">
        <v>11</v>
      </c>
      <c r="M75">
        <v>271019</v>
      </c>
      <c r="N75" t="s">
        <v>730</v>
      </c>
      <c r="O75" s="9">
        <v>3732</v>
      </c>
      <c r="P75" s="9">
        <v>5487</v>
      </c>
      <c r="Q75" s="9">
        <v>4490</v>
      </c>
      <c r="R75" s="9">
        <v>5156</v>
      </c>
      <c r="S75" s="10">
        <v>1.1000000000000001</v>
      </c>
      <c r="T75" s="10">
        <v>1.6</v>
      </c>
      <c r="U75" s="10">
        <v>1.2</v>
      </c>
      <c r="V75" s="46">
        <v>1.4</v>
      </c>
      <c r="W75">
        <v>11</v>
      </c>
      <c r="X75">
        <v>590310</v>
      </c>
      <c r="Y75" t="s">
        <v>801</v>
      </c>
      <c r="Z75" s="9">
        <v>16</v>
      </c>
      <c r="AA75" s="9">
        <v>10</v>
      </c>
      <c r="AB75" s="9">
        <v>17</v>
      </c>
      <c r="AC75" s="9">
        <v>24</v>
      </c>
      <c r="AD75" s="10">
        <v>0.5</v>
      </c>
      <c r="AE75" s="10">
        <v>0.4</v>
      </c>
      <c r="AF75" s="10">
        <v>0.7</v>
      </c>
      <c r="AG75" s="46">
        <v>1.2</v>
      </c>
      <c r="AH75">
        <v>11</v>
      </c>
      <c r="AI75">
        <v>851770</v>
      </c>
      <c r="AJ75" t="s">
        <v>834</v>
      </c>
      <c r="AK75" s="9">
        <v>2390</v>
      </c>
      <c r="AL75" s="9">
        <v>1952</v>
      </c>
      <c r="AM75" s="9">
        <v>1833</v>
      </c>
      <c r="AN75" s="9">
        <v>2481</v>
      </c>
      <c r="AO75" s="10">
        <v>0.9</v>
      </c>
      <c r="AP75" s="10">
        <v>0.6</v>
      </c>
      <c r="AQ75" s="10">
        <v>0.6</v>
      </c>
      <c r="AR75" s="10">
        <v>0.8</v>
      </c>
    </row>
    <row r="76" spans="1:44" x14ac:dyDescent="0.2">
      <c r="A76">
        <v>12</v>
      </c>
      <c r="B76">
        <v>851762</v>
      </c>
      <c r="C76" t="s">
        <v>759</v>
      </c>
      <c r="D76" s="9">
        <v>191</v>
      </c>
      <c r="E76" s="9">
        <v>312</v>
      </c>
      <c r="F76" s="9">
        <v>459</v>
      </c>
      <c r="G76" s="9">
        <v>276</v>
      </c>
      <c r="H76" s="10">
        <v>1.2</v>
      </c>
      <c r="I76" s="10">
        <v>1.8</v>
      </c>
      <c r="J76" s="10">
        <v>2.4</v>
      </c>
      <c r="K76" s="46">
        <v>1.5</v>
      </c>
      <c r="L76">
        <v>12</v>
      </c>
      <c r="M76">
        <v>844399</v>
      </c>
      <c r="N76" t="s">
        <v>822</v>
      </c>
      <c r="O76" s="9">
        <v>5193</v>
      </c>
      <c r="P76" s="9">
        <v>5320</v>
      </c>
      <c r="Q76" s="9">
        <v>4609</v>
      </c>
      <c r="R76" s="9">
        <v>4103</v>
      </c>
      <c r="S76" s="10">
        <v>1.6</v>
      </c>
      <c r="T76" s="10">
        <v>1.5</v>
      </c>
      <c r="U76" s="10">
        <v>1.2</v>
      </c>
      <c r="V76" s="46">
        <v>1.1000000000000001</v>
      </c>
      <c r="W76">
        <v>12</v>
      </c>
      <c r="X76">
        <v>853690</v>
      </c>
      <c r="Y76" t="s">
        <v>725</v>
      </c>
      <c r="Z76" s="9">
        <v>2</v>
      </c>
      <c r="AA76" s="9">
        <v>6</v>
      </c>
      <c r="AB76" s="9">
        <v>25</v>
      </c>
      <c r="AC76" s="9">
        <v>23</v>
      </c>
      <c r="AD76" s="10">
        <v>0.1</v>
      </c>
      <c r="AE76" s="10">
        <v>0.2</v>
      </c>
      <c r="AF76" s="10">
        <v>1.1000000000000001</v>
      </c>
      <c r="AG76" s="46">
        <v>1.2</v>
      </c>
      <c r="AH76">
        <v>12</v>
      </c>
      <c r="AI76">
        <v>271012</v>
      </c>
      <c r="AJ76" t="s">
        <v>737</v>
      </c>
      <c r="AK76" s="9">
        <v>0</v>
      </c>
      <c r="AL76" s="9">
        <v>0</v>
      </c>
      <c r="AM76" s="9">
        <v>3224</v>
      </c>
      <c r="AN76" s="9">
        <v>2403</v>
      </c>
      <c r="AO76" s="10">
        <v>0</v>
      </c>
      <c r="AP76" s="10">
        <v>0</v>
      </c>
      <c r="AQ76" s="10">
        <v>1</v>
      </c>
      <c r="AR76" s="10">
        <v>0.8</v>
      </c>
    </row>
    <row r="77" spans="1:44" x14ac:dyDescent="0.2">
      <c r="A77">
        <v>13</v>
      </c>
      <c r="B77">
        <v>841191</v>
      </c>
      <c r="C77" t="s">
        <v>814</v>
      </c>
      <c r="D77" s="9">
        <v>143</v>
      </c>
      <c r="E77" s="9">
        <v>231</v>
      </c>
      <c r="F77" s="9">
        <v>247</v>
      </c>
      <c r="G77" s="9">
        <v>273</v>
      </c>
      <c r="H77" s="10">
        <v>0.9</v>
      </c>
      <c r="I77" s="10">
        <v>1.3</v>
      </c>
      <c r="J77" s="10">
        <v>1.3</v>
      </c>
      <c r="K77" s="46">
        <v>1.4</v>
      </c>
      <c r="L77">
        <v>13</v>
      </c>
      <c r="M77">
        <v>950300</v>
      </c>
      <c r="N77" t="s">
        <v>793</v>
      </c>
      <c r="O77" s="9">
        <v>3619</v>
      </c>
      <c r="P77" s="9">
        <v>3570</v>
      </c>
      <c r="Q77" s="9">
        <v>3423</v>
      </c>
      <c r="R77" s="9">
        <v>3645</v>
      </c>
      <c r="S77" s="10">
        <v>1.1000000000000001</v>
      </c>
      <c r="T77" s="10">
        <v>1</v>
      </c>
      <c r="U77" s="10">
        <v>0.9</v>
      </c>
      <c r="V77" s="46">
        <v>1</v>
      </c>
      <c r="W77">
        <v>13</v>
      </c>
      <c r="X77">
        <v>850440</v>
      </c>
      <c r="Y77" t="s">
        <v>825</v>
      </c>
      <c r="Z77" s="9">
        <v>14</v>
      </c>
      <c r="AA77" s="9">
        <v>8</v>
      </c>
      <c r="AB77" s="9">
        <v>16</v>
      </c>
      <c r="AC77" s="9">
        <v>22</v>
      </c>
      <c r="AD77" s="10">
        <v>0.5</v>
      </c>
      <c r="AE77" s="10">
        <v>0.3</v>
      </c>
      <c r="AF77" s="10">
        <v>0.7</v>
      </c>
      <c r="AG77" s="46">
        <v>1.1000000000000001</v>
      </c>
      <c r="AH77">
        <v>13</v>
      </c>
      <c r="AI77">
        <v>852871</v>
      </c>
      <c r="AJ77" t="s">
        <v>835</v>
      </c>
      <c r="AK77" s="9">
        <v>1570</v>
      </c>
      <c r="AL77" s="9">
        <v>2213</v>
      </c>
      <c r="AM77" s="9">
        <v>3301</v>
      </c>
      <c r="AN77" s="9">
        <v>2261</v>
      </c>
      <c r="AO77" s="10">
        <v>0.6</v>
      </c>
      <c r="AP77" s="10">
        <v>0.7</v>
      </c>
      <c r="AQ77" s="10">
        <v>1</v>
      </c>
      <c r="AR77" s="10">
        <v>0.7</v>
      </c>
    </row>
    <row r="78" spans="1:44" x14ac:dyDescent="0.2">
      <c r="A78">
        <v>14</v>
      </c>
      <c r="B78">
        <v>853669</v>
      </c>
      <c r="C78" t="s">
        <v>722</v>
      </c>
      <c r="D78" s="9">
        <v>240</v>
      </c>
      <c r="E78" s="9">
        <v>248</v>
      </c>
      <c r="F78" s="9">
        <v>251</v>
      </c>
      <c r="G78" s="9">
        <v>259</v>
      </c>
      <c r="H78" s="10">
        <v>1.5</v>
      </c>
      <c r="I78" s="10">
        <v>1.4</v>
      </c>
      <c r="J78" s="10">
        <v>1.3</v>
      </c>
      <c r="K78" s="46">
        <v>1.4</v>
      </c>
      <c r="L78">
        <v>14</v>
      </c>
      <c r="M78">
        <v>844331</v>
      </c>
      <c r="N78" t="s">
        <v>823</v>
      </c>
      <c r="O78" s="9">
        <v>3317</v>
      </c>
      <c r="P78" s="9">
        <v>3200</v>
      </c>
      <c r="Q78" s="9">
        <v>3011</v>
      </c>
      <c r="R78" s="9">
        <v>2927</v>
      </c>
      <c r="S78" s="10">
        <v>1</v>
      </c>
      <c r="T78" s="10">
        <v>0.9</v>
      </c>
      <c r="U78" s="10">
        <v>0.8</v>
      </c>
      <c r="V78" s="46">
        <v>0.8</v>
      </c>
      <c r="W78">
        <v>14</v>
      </c>
      <c r="X78">
        <v>901890</v>
      </c>
      <c r="Y78" t="s">
        <v>733</v>
      </c>
      <c r="Z78" s="9">
        <v>10</v>
      </c>
      <c r="AA78" s="9">
        <v>14</v>
      </c>
      <c r="AB78" s="9">
        <v>19</v>
      </c>
      <c r="AC78" s="9">
        <v>21</v>
      </c>
      <c r="AD78" s="10">
        <v>0.3</v>
      </c>
      <c r="AE78" s="10">
        <v>0.5</v>
      </c>
      <c r="AF78" s="10">
        <v>0.8</v>
      </c>
      <c r="AG78" s="46">
        <v>1</v>
      </c>
      <c r="AH78">
        <v>14</v>
      </c>
      <c r="AI78">
        <v>847170</v>
      </c>
      <c r="AJ78" t="s">
        <v>738</v>
      </c>
      <c r="AK78" s="9">
        <v>1375</v>
      </c>
      <c r="AL78" s="9">
        <v>1173</v>
      </c>
      <c r="AM78" s="9">
        <v>2779</v>
      </c>
      <c r="AN78" s="9">
        <v>2033</v>
      </c>
      <c r="AO78" s="10">
        <v>0.5</v>
      </c>
      <c r="AP78" s="10">
        <v>0.4</v>
      </c>
      <c r="AQ78" s="10">
        <v>0.8</v>
      </c>
      <c r="AR78" s="10">
        <v>0.7</v>
      </c>
    </row>
    <row r="79" spans="1:44" x14ac:dyDescent="0.2">
      <c r="A79">
        <v>15</v>
      </c>
      <c r="B79">
        <v>70700</v>
      </c>
      <c r="C79" t="s">
        <v>815</v>
      </c>
      <c r="D79" s="9">
        <v>153</v>
      </c>
      <c r="E79" s="9">
        <v>135</v>
      </c>
      <c r="F79" s="9">
        <v>210</v>
      </c>
      <c r="G79" s="9">
        <v>259</v>
      </c>
      <c r="H79" s="10">
        <v>1</v>
      </c>
      <c r="I79" s="10">
        <v>0.8</v>
      </c>
      <c r="J79" s="10">
        <v>1.1000000000000001</v>
      </c>
      <c r="K79" s="46">
        <v>1.4</v>
      </c>
      <c r="L79">
        <v>15</v>
      </c>
      <c r="M79">
        <v>854140</v>
      </c>
      <c r="N79" t="s">
        <v>744</v>
      </c>
      <c r="O79" s="9">
        <v>1540</v>
      </c>
      <c r="P79" s="9">
        <v>2796</v>
      </c>
      <c r="Q79" s="9">
        <v>3715</v>
      </c>
      <c r="R79" s="9">
        <v>2771</v>
      </c>
      <c r="S79" s="10">
        <v>0.5</v>
      </c>
      <c r="T79" s="10">
        <v>0.8</v>
      </c>
      <c r="U79" s="10">
        <v>1</v>
      </c>
      <c r="V79" s="46">
        <v>0.7</v>
      </c>
      <c r="W79">
        <v>15</v>
      </c>
      <c r="X79">
        <v>901380</v>
      </c>
      <c r="Y79" t="s">
        <v>831</v>
      </c>
      <c r="Z79" s="9">
        <v>14</v>
      </c>
      <c r="AA79" s="9">
        <v>14</v>
      </c>
      <c r="AB79" s="9">
        <v>12</v>
      </c>
      <c r="AC79" s="9">
        <v>21</v>
      </c>
      <c r="AD79" s="10">
        <v>0.4</v>
      </c>
      <c r="AE79" s="10">
        <v>0.6</v>
      </c>
      <c r="AF79" s="10">
        <v>0.5</v>
      </c>
      <c r="AG79" s="46">
        <v>1</v>
      </c>
      <c r="AH79">
        <v>15</v>
      </c>
      <c r="AI79">
        <v>940190</v>
      </c>
      <c r="AJ79" t="s">
        <v>836</v>
      </c>
      <c r="AK79" s="9">
        <v>1188</v>
      </c>
      <c r="AL79" s="9">
        <v>1144</v>
      </c>
      <c r="AM79" s="9">
        <v>1543</v>
      </c>
      <c r="AN79" s="9">
        <v>1712</v>
      </c>
      <c r="AO79" s="10">
        <v>0.4</v>
      </c>
      <c r="AP79" s="10">
        <v>0.4</v>
      </c>
      <c r="AQ79" s="10">
        <v>0.5</v>
      </c>
      <c r="AR79" s="10">
        <v>0.5</v>
      </c>
    </row>
    <row r="80" spans="1:44" x14ac:dyDescent="0.2">
      <c r="A80">
        <v>16</v>
      </c>
      <c r="B80">
        <v>70993</v>
      </c>
      <c r="C80" t="s">
        <v>816</v>
      </c>
      <c r="D80" s="9">
        <v>0</v>
      </c>
      <c r="E80" s="9">
        <v>0</v>
      </c>
      <c r="F80" s="9">
        <v>212</v>
      </c>
      <c r="G80" s="9">
        <v>244</v>
      </c>
      <c r="H80" s="10">
        <v>0</v>
      </c>
      <c r="I80" s="10">
        <v>0</v>
      </c>
      <c r="J80" s="10">
        <v>1.1000000000000001</v>
      </c>
      <c r="K80" s="46">
        <v>1.3</v>
      </c>
      <c r="L80">
        <v>16</v>
      </c>
      <c r="M80">
        <v>300490</v>
      </c>
      <c r="N80" t="s">
        <v>794</v>
      </c>
      <c r="O80" s="9">
        <v>2496</v>
      </c>
      <c r="P80" s="9">
        <v>2400</v>
      </c>
      <c r="Q80" s="9">
        <v>3188</v>
      </c>
      <c r="R80" s="9">
        <v>2633</v>
      </c>
      <c r="S80" s="10">
        <v>0.8</v>
      </c>
      <c r="T80" s="10">
        <v>0.7</v>
      </c>
      <c r="U80" s="10">
        <v>0.8</v>
      </c>
      <c r="V80" s="46">
        <v>0.7</v>
      </c>
      <c r="W80">
        <v>16</v>
      </c>
      <c r="X80">
        <v>842310</v>
      </c>
      <c r="Y80" t="s">
        <v>802</v>
      </c>
      <c r="Z80" s="9">
        <v>18</v>
      </c>
      <c r="AA80" s="9">
        <v>16</v>
      </c>
      <c r="AB80" s="9">
        <v>21</v>
      </c>
      <c r="AC80" s="9">
        <v>20</v>
      </c>
      <c r="AD80" s="10">
        <v>0.6</v>
      </c>
      <c r="AE80" s="10">
        <v>0.6</v>
      </c>
      <c r="AF80" s="10">
        <v>0.9</v>
      </c>
      <c r="AG80" s="46">
        <v>1</v>
      </c>
      <c r="AH80">
        <v>16</v>
      </c>
      <c r="AI80">
        <v>853710</v>
      </c>
      <c r="AJ80" t="s">
        <v>727</v>
      </c>
      <c r="AK80" s="9">
        <v>1256</v>
      </c>
      <c r="AL80" s="9">
        <v>1271</v>
      </c>
      <c r="AM80" s="9">
        <v>1482</v>
      </c>
      <c r="AN80" s="9">
        <v>1601</v>
      </c>
      <c r="AO80" s="10">
        <v>0.5</v>
      </c>
      <c r="AP80" s="10">
        <v>0.4</v>
      </c>
      <c r="AQ80" s="10">
        <v>0.4</v>
      </c>
      <c r="AR80" s="10">
        <v>0.5</v>
      </c>
    </row>
    <row r="81" spans="1:44" x14ac:dyDescent="0.2">
      <c r="A81">
        <v>17</v>
      </c>
      <c r="B81">
        <v>842890</v>
      </c>
      <c r="C81" t="s">
        <v>790</v>
      </c>
      <c r="D81" s="9">
        <v>184</v>
      </c>
      <c r="E81" s="9">
        <v>202</v>
      </c>
      <c r="F81" s="9">
        <v>215</v>
      </c>
      <c r="G81" s="9">
        <v>235</v>
      </c>
      <c r="H81" s="10">
        <v>1.2</v>
      </c>
      <c r="I81" s="10">
        <v>1.1000000000000001</v>
      </c>
      <c r="J81" s="10">
        <v>1.1000000000000001</v>
      </c>
      <c r="K81" s="46">
        <v>1.2</v>
      </c>
      <c r="L81">
        <v>17</v>
      </c>
      <c r="M81">
        <v>870322</v>
      </c>
      <c r="N81" t="s">
        <v>824</v>
      </c>
      <c r="O81" s="9">
        <v>1160</v>
      </c>
      <c r="P81" s="9">
        <v>1112</v>
      </c>
      <c r="Q81" s="9">
        <v>1890</v>
      </c>
      <c r="R81" s="9">
        <v>2228</v>
      </c>
      <c r="S81" s="10">
        <v>0.4</v>
      </c>
      <c r="T81" s="10">
        <v>0.3</v>
      </c>
      <c r="U81" s="10">
        <v>0.5</v>
      </c>
      <c r="V81" s="46">
        <v>0.6</v>
      </c>
      <c r="W81">
        <v>17</v>
      </c>
      <c r="X81">
        <v>847150</v>
      </c>
      <c r="Y81" t="s">
        <v>724</v>
      </c>
      <c r="Z81" s="9">
        <v>5</v>
      </c>
      <c r="AA81" s="9">
        <v>5</v>
      </c>
      <c r="AB81" s="9">
        <v>5</v>
      </c>
      <c r="AC81" s="9">
        <v>20</v>
      </c>
      <c r="AD81" s="10">
        <v>0.2</v>
      </c>
      <c r="AE81" s="10">
        <v>0.2</v>
      </c>
      <c r="AF81" s="10">
        <v>0.2</v>
      </c>
      <c r="AG81" s="46">
        <v>1</v>
      </c>
      <c r="AH81">
        <v>17</v>
      </c>
      <c r="AI81">
        <v>730429</v>
      </c>
      <c r="AJ81" t="s">
        <v>837</v>
      </c>
      <c r="AK81" s="9">
        <v>1515</v>
      </c>
      <c r="AL81" s="9">
        <v>1814</v>
      </c>
      <c r="AM81" s="9">
        <v>2285</v>
      </c>
      <c r="AN81" s="9">
        <v>1550</v>
      </c>
      <c r="AO81" s="10">
        <v>0.6</v>
      </c>
      <c r="AP81" s="10">
        <v>0.6</v>
      </c>
      <c r="AQ81" s="10">
        <v>0.7</v>
      </c>
      <c r="AR81" s="10">
        <v>0.5</v>
      </c>
    </row>
    <row r="82" spans="1:44" x14ac:dyDescent="0.2">
      <c r="A82">
        <v>18</v>
      </c>
      <c r="B82">
        <v>880330</v>
      </c>
      <c r="C82" t="s">
        <v>771</v>
      </c>
      <c r="D82" s="9">
        <v>102</v>
      </c>
      <c r="E82" s="9">
        <v>135</v>
      </c>
      <c r="F82" s="9">
        <v>180</v>
      </c>
      <c r="G82" s="9">
        <v>232</v>
      </c>
      <c r="H82" s="10">
        <v>0.6</v>
      </c>
      <c r="I82" s="10">
        <v>0.8</v>
      </c>
      <c r="J82" s="10">
        <v>1</v>
      </c>
      <c r="K82" s="46">
        <v>1.2</v>
      </c>
      <c r="L82">
        <v>18</v>
      </c>
      <c r="M82">
        <v>854239</v>
      </c>
      <c r="N82" t="s">
        <v>718</v>
      </c>
      <c r="O82" s="9">
        <v>1946</v>
      </c>
      <c r="P82" s="9">
        <v>2159</v>
      </c>
      <c r="Q82" s="9">
        <v>1937</v>
      </c>
      <c r="R82" s="9">
        <v>2059</v>
      </c>
      <c r="S82" s="10">
        <v>0.6</v>
      </c>
      <c r="T82" s="10">
        <v>0.6</v>
      </c>
      <c r="U82" s="10">
        <v>0.5</v>
      </c>
      <c r="V82" s="46">
        <v>0.5</v>
      </c>
      <c r="W82">
        <v>18</v>
      </c>
      <c r="X82">
        <v>851290</v>
      </c>
      <c r="Y82" t="s">
        <v>803</v>
      </c>
      <c r="Z82" s="9">
        <v>96</v>
      </c>
      <c r="AA82" s="9">
        <v>92</v>
      </c>
      <c r="AB82" s="9">
        <v>64</v>
      </c>
      <c r="AC82" s="9">
        <v>17</v>
      </c>
      <c r="AD82" s="10">
        <v>3</v>
      </c>
      <c r="AE82" s="10">
        <v>3.6</v>
      </c>
      <c r="AF82" s="10">
        <v>2.7</v>
      </c>
      <c r="AG82" s="46">
        <v>0.9</v>
      </c>
      <c r="AH82">
        <v>18</v>
      </c>
      <c r="AI82">
        <v>847130</v>
      </c>
      <c r="AJ82" t="s">
        <v>732</v>
      </c>
      <c r="AK82" s="9">
        <v>1453</v>
      </c>
      <c r="AL82" s="9">
        <v>1907</v>
      </c>
      <c r="AM82" s="9">
        <v>1515</v>
      </c>
      <c r="AN82" s="9">
        <v>1532</v>
      </c>
      <c r="AO82" s="10">
        <v>0.5</v>
      </c>
      <c r="AP82" s="10">
        <v>0.6</v>
      </c>
      <c r="AQ82" s="10">
        <v>0.5</v>
      </c>
      <c r="AR82" s="10">
        <v>0.5</v>
      </c>
    </row>
    <row r="83" spans="1:44" x14ac:dyDescent="0.2">
      <c r="A83">
        <v>19</v>
      </c>
      <c r="B83">
        <v>853890</v>
      </c>
      <c r="C83" t="s">
        <v>720</v>
      </c>
      <c r="D83" s="9">
        <v>123</v>
      </c>
      <c r="E83" s="9">
        <v>157</v>
      </c>
      <c r="F83" s="9">
        <v>192</v>
      </c>
      <c r="G83" s="9">
        <v>199</v>
      </c>
      <c r="H83" s="10">
        <v>0.8</v>
      </c>
      <c r="I83" s="10">
        <v>0.9</v>
      </c>
      <c r="J83" s="10">
        <v>1</v>
      </c>
      <c r="K83" s="46">
        <v>1</v>
      </c>
      <c r="L83">
        <v>19</v>
      </c>
      <c r="M83">
        <v>850440</v>
      </c>
      <c r="N83" t="s">
        <v>825</v>
      </c>
      <c r="O83" s="9">
        <v>2001</v>
      </c>
      <c r="P83" s="9">
        <v>2150</v>
      </c>
      <c r="Q83" s="9">
        <v>2047</v>
      </c>
      <c r="R83" s="9">
        <v>2041</v>
      </c>
      <c r="S83" s="10">
        <v>0.6</v>
      </c>
      <c r="T83" s="10">
        <v>0.6</v>
      </c>
      <c r="U83" s="10">
        <v>0.5</v>
      </c>
      <c r="V83" s="46">
        <v>0.5</v>
      </c>
      <c r="W83">
        <v>19</v>
      </c>
      <c r="X83">
        <v>284410</v>
      </c>
      <c r="Y83" t="s">
        <v>804</v>
      </c>
      <c r="Z83" s="9">
        <v>35</v>
      </c>
      <c r="AA83" s="9">
        <v>182</v>
      </c>
      <c r="AB83" s="9">
        <v>24</v>
      </c>
      <c r="AC83" s="9">
        <v>17</v>
      </c>
      <c r="AD83" s="10">
        <v>1.1000000000000001</v>
      </c>
      <c r="AE83" s="10">
        <v>7.2</v>
      </c>
      <c r="AF83" s="10">
        <v>1.1000000000000001</v>
      </c>
      <c r="AG83" s="46">
        <v>0.8</v>
      </c>
      <c r="AH83">
        <v>19</v>
      </c>
      <c r="AI83">
        <v>710691</v>
      </c>
      <c r="AJ83" t="s">
        <v>807</v>
      </c>
      <c r="AK83" s="9">
        <v>185</v>
      </c>
      <c r="AL83" s="9">
        <v>45</v>
      </c>
      <c r="AM83" s="9">
        <v>2226</v>
      </c>
      <c r="AN83" s="9">
        <v>1529</v>
      </c>
      <c r="AO83" s="10">
        <v>0.1</v>
      </c>
      <c r="AP83" s="10">
        <v>0</v>
      </c>
      <c r="AQ83" s="10">
        <v>0.7</v>
      </c>
      <c r="AR83" s="10">
        <v>0.5</v>
      </c>
    </row>
    <row r="84" spans="1:44" x14ac:dyDescent="0.2">
      <c r="A84">
        <v>20</v>
      </c>
      <c r="B84">
        <v>80711</v>
      </c>
      <c r="C84" t="s">
        <v>791</v>
      </c>
      <c r="D84" s="9">
        <v>168</v>
      </c>
      <c r="E84" s="9">
        <v>140</v>
      </c>
      <c r="F84" s="9">
        <v>150</v>
      </c>
      <c r="G84" s="9">
        <v>195</v>
      </c>
      <c r="H84" s="10">
        <v>1.1000000000000001</v>
      </c>
      <c r="I84" s="10">
        <v>0.8</v>
      </c>
      <c r="J84" s="10">
        <v>0.8</v>
      </c>
      <c r="K84" s="46">
        <v>1</v>
      </c>
      <c r="L84">
        <v>20</v>
      </c>
      <c r="M84">
        <v>401110</v>
      </c>
      <c r="N84" t="s">
        <v>826</v>
      </c>
      <c r="O84" s="9">
        <v>1821</v>
      </c>
      <c r="P84" s="9">
        <v>1923</v>
      </c>
      <c r="Q84" s="9">
        <v>2050</v>
      </c>
      <c r="R84" s="9">
        <v>1973</v>
      </c>
      <c r="S84" s="10">
        <v>0.6</v>
      </c>
      <c r="T84" s="10">
        <v>0.5</v>
      </c>
      <c r="U84" s="10">
        <v>0.5</v>
      </c>
      <c r="V84" s="46">
        <v>0.5</v>
      </c>
      <c r="W84">
        <v>20</v>
      </c>
      <c r="X84">
        <v>560121</v>
      </c>
      <c r="Y84" t="s">
        <v>832</v>
      </c>
      <c r="Z84" s="9">
        <v>2</v>
      </c>
      <c r="AA84" s="9">
        <v>10</v>
      </c>
      <c r="AB84" s="9">
        <v>14</v>
      </c>
      <c r="AC84" s="9">
        <v>14</v>
      </c>
      <c r="AD84" s="10">
        <v>0.1</v>
      </c>
      <c r="AE84" s="10">
        <v>0.4</v>
      </c>
      <c r="AF84" s="10">
        <v>0.6</v>
      </c>
      <c r="AG84" s="46">
        <v>0.7</v>
      </c>
      <c r="AH84">
        <v>20</v>
      </c>
      <c r="AI84">
        <v>870120</v>
      </c>
      <c r="AJ84" t="s">
        <v>819</v>
      </c>
      <c r="AK84" s="9">
        <v>323</v>
      </c>
      <c r="AL84" s="9">
        <v>1167</v>
      </c>
      <c r="AM84" s="9">
        <v>1061</v>
      </c>
      <c r="AN84" s="9">
        <v>1504</v>
      </c>
      <c r="AO84" s="10">
        <v>0.1</v>
      </c>
      <c r="AP84" s="10">
        <v>0.4</v>
      </c>
      <c r="AQ84" s="10">
        <v>0.3</v>
      </c>
      <c r="AR84" s="10">
        <v>0.5</v>
      </c>
    </row>
    <row r="85" spans="1:44" x14ac:dyDescent="0.2">
      <c r="A85">
        <v>21</v>
      </c>
      <c r="B85">
        <v>80610</v>
      </c>
      <c r="C85" t="s">
        <v>792</v>
      </c>
      <c r="D85" s="9">
        <v>280</v>
      </c>
      <c r="E85" s="9">
        <v>196</v>
      </c>
      <c r="F85" s="9">
        <v>244</v>
      </c>
      <c r="G85" s="9">
        <v>183</v>
      </c>
      <c r="H85" s="10">
        <v>1.8</v>
      </c>
      <c r="I85" s="10">
        <v>1.1000000000000001</v>
      </c>
      <c r="J85" s="10">
        <v>1.3</v>
      </c>
      <c r="K85" s="46">
        <v>1</v>
      </c>
      <c r="L85">
        <v>21</v>
      </c>
      <c r="M85">
        <v>852351</v>
      </c>
      <c r="N85" t="s">
        <v>795</v>
      </c>
      <c r="O85" s="9">
        <v>1021</v>
      </c>
      <c r="P85" s="9">
        <v>1266</v>
      </c>
      <c r="Q85" s="9">
        <v>1681</v>
      </c>
      <c r="R85" s="9">
        <v>1904</v>
      </c>
      <c r="S85" s="10">
        <v>0.3</v>
      </c>
      <c r="T85" s="10">
        <v>0.4</v>
      </c>
      <c r="U85" s="10">
        <v>0.4</v>
      </c>
      <c r="V85" s="46">
        <v>0.5</v>
      </c>
      <c r="W85">
        <v>21</v>
      </c>
      <c r="X85">
        <v>853590</v>
      </c>
      <c r="Y85" t="s">
        <v>833</v>
      </c>
      <c r="Z85" s="9">
        <v>1</v>
      </c>
      <c r="AA85" s="9">
        <v>1</v>
      </c>
      <c r="AB85" s="9">
        <v>6</v>
      </c>
      <c r="AC85" s="9">
        <v>13</v>
      </c>
      <c r="AD85" s="10">
        <v>0</v>
      </c>
      <c r="AE85" s="10">
        <v>0</v>
      </c>
      <c r="AF85" s="10">
        <v>0.3</v>
      </c>
      <c r="AG85" s="46">
        <v>0.7</v>
      </c>
      <c r="AH85">
        <v>21</v>
      </c>
      <c r="AI85">
        <v>290220</v>
      </c>
      <c r="AJ85" t="s">
        <v>808</v>
      </c>
      <c r="AK85" s="9">
        <v>803</v>
      </c>
      <c r="AL85" s="9">
        <v>917</v>
      </c>
      <c r="AM85" s="9">
        <v>1312</v>
      </c>
      <c r="AN85" s="9">
        <v>1454</v>
      </c>
      <c r="AO85" s="10">
        <v>0.3</v>
      </c>
      <c r="AP85" s="10">
        <v>0.3</v>
      </c>
      <c r="AQ85" s="10">
        <v>0.4</v>
      </c>
      <c r="AR85" s="10">
        <v>0.5</v>
      </c>
    </row>
    <row r="86" spans="1:44" x14ac:dyDescent="0.2">
      <c r="A86">
        <v>22</v>
      </c>
      <c r="B86">
        <v>846789</v>
      </c>
      <c r="C86" t="s">
        <v>817</v>
      </c>
      <c r="D86" s="9">
        <v>115</v>
      </c>
      <c r="E86" s="9">
        <v>9</v>
      </c>
      <c r="F86" s="9">
        <v>137</v>
      </c>
      <c r="G86" s="9">
        <v>182</v>
      </c>
      <c r="H86" s="10">
        <v>0.7</v>
      </c>
      <c r="I86" s="10">
        <v>0.1</v>
      </c>
      <c r="J86" s="10">
        <v>0.7</v>
      </c>
      <c r="K86" s="46">
        <v>1</v>
      </c>
      <c r="L86">
        <v>22</v>
      </c>
      <c r="M86">
        <v>611020</v>
      </c>
      <c r="N86" t="s">
        <v>796</v>
      </c>
      <c r="O86" s="9">
        <v>1800</v>
      </c>
      <c r="P86" s="9">
        <v>1837</v>
      </c>
      <c r="Q86" s="9">
        <v>1747</v>
      </c>
      <c r="R86" s="9">
        <v>1891</v>
      </c>
      <c r="S86" s="10">
        <v>0.5</v>
      </c>
      <c r="T86" s="10">
        <v>0.5</v>
      </c>
      <c r="U86" s="10">
        <v>0.5</v>
      </c>
      <c r="V86" s="46">
        <v>0.5</v>
      </c>
      <c r="W86">
        <v>22</v>
      </c>
      <c r="X86">
        <v>750210</v>
      </c>
      <c r="Y86" t="s">
        <v>805</v>
      </c>
      <c r="Z86" s="9">
        <v>0</v>
      </c>
      <c r="AA86" s="9">
        <v>5</v>
      </c>
      <c r="AB86" s="9">
        <v>17</v>
      </c>
      <c r="AC86" s="9">
        <v>13</v>
      </c>
      <c r="AD86" s="10">
        <v>0</v>
      </c>
      <c r="AE86" s="10">
        <v>0.2</v>
      </c>
      <c r="AF86" s="10">
        <v>0.7</v>
      </c>
      <c r="AG86" s="46">
        <v>0.6</v>
      </c>
      <c r="AH86">
        <v>22</v>
      </c>
      <c r="AI86">
        <v>848180</v>
      </c>
      <c r="AJ86" t="s">
        <v>740</v>
      </c>
      <c r="AK86" s="9">
        <v>933</v>
      </c>
      <c r="AL86" s="9">
        <v>1241</v>
      </c>
      <c r="AM86" s="9">
        <v>1435</v>
      </c>
      <c r="AN86" s="9">
        <v>1423</v>
      </c>
      <c r="AO86" s="10">
        <v>0.4</v>
      </c>
      <c r="AP86" s="10">
        <v>0.4</v>
      </c>
      <c r="AQ86" s="10">
        <v>0.4</v>
      </c>
      <c r="AR86" s="10">
        <v>0.5</v>
      </c>
    </row>
    <row r="87" spans="1:44" x14ac:dyDescent="0.2">
      <c r="A87">
        <v>23</v>
      </c>
      <c r="B87">
        <v>870829</v>
      </c>
      <c r="C87" t="s">
        <v>818</v>
      </c>
      <c r="D87" s="9">
        <v>122</v>
      </c>
      <c r="E87" s="9">
        <v>121</v>
      </c>
      <c r="F87" s="9">
        <v>151</v>
      </c>
      <c r="G87" s="9">
        <v>174</v>
      </c>
      <c r="H87" s="10">
        <v>0.8</v>
      </c>
      <c r="I87" s="10">
        <v>0.7</v>
      </c>
      <c r="J87" s="10">
        <v>0.8</v>
      </c>
      <c r="K87" s="46">
        <v>0.9</v>
      </c>
      <c r="L87">
        <v>23</v>
      </c>
      <c r="M87">
        <v>640399</v>
      </c>
      <c r="N87" t="s">
        <v>797</v>
      </c>
      <c r="O87" s="9">
        <v>1976</v>
      </c>
      <c r="P87" s="9">
        <v>1752</v>
      </c>
      <c r="Q87" s="9">
        <v>1783</v>
      </c>
      <c r="R87" s="9">
        <v>1845</v>
      </c>
      <c r="S87" s="10">
        <v>0.6</v>
      </c>
      <c r="T87" s="10">
        <v>0.5</v>
      </c>
      <c r="U87" s="10">
        <v>0.5</v>
      </c>
      <c r="V87" s="46">
        <v>0.5</v>
      </c>
      <c r="W87">
        <v>23</v>
      </c>
      <c r="X87">
        <v>854390</v>
      </c>
      <c r="Y87" t="s">
        <v>721</v>
      </c>
      <c r="Z87" s="9">
        <v>3</v>
      </c>
      <c r="AA87" s="9">
        <v>7</v>
      </c>
      <c r="AB87" s="9">
        <v>21</v>
      </c>
      <c r="AC87" s="9">
        <v>13</v>
      </c>
      <c r="AD87" s="10">
        <v>0.1</v>
      </c>
      <c r="AE87" s="10">
        <v>0.3</v>
      </c>
      <c r="AF87" s="10">
        <v>0.9</v>
      </c>
      <c r="AG87" s="46">
        <v>0.6</v>
      </c>
      <c r="AH87">
        <v>23</v>
      </c>
      <c r="AI87">
        <v>130232</v>
      </c>
      <c r="AJ87" t="s">
        <v>809</v>
      </c>
      <c r="AK87" s="9">
        <v>174</v>
      </c>
      <c r="AL87" s="9">
        <v>771</v>
      </c>
      <c r="AM87" s="9">
        <v>3045</v>
      </c>
      <c r="AN87" s="9">
        <v>1379</v>
      </c>
      <c r="AO87" s="10">
        <v>0.1</v>
      </c>
      <c r="AP87" s="10">
        <v>0.2</v>
      </c>
      <c r="AQ87" s="10">
        <v>0.9</v>
      </c>
      <c r="AR87" s="10">
        <v>0.4</v>
      </c>
    </row>
    <row r="88" spans="1:44" x14ac:dyDescent="0.2">
      <c r="A88">
        <v>24</v>
      </c>
      <c r="B88">
        <v>870120</v>
      </c>
      <c r="C88" t="s">
        <v>819</v>
      </c>
      <c r="D88" s="9">
        <v>170</v>
      </c>
      <c r="E88" s="9">
        <v>106</v>
      </c>
      <c r="F88" s="9">
        <v>77</v>
      </c>
      <c r="G88" s="9">
        <v>163</v>
      </c>
      <c r="H88" s="10">
        <v>1.1000000000000001</v>
      </c>
      <c r="I88" s="10">
        <v>0.6</v>
      </c>
      <c r="J88" s="10">
        <v>0.4</v>
      </c>
      <c r="K88" s="46">
        <v>0.9</v>
      </c>
      <c r="L88">
        <v>24</v>
      </c>
      <c r="M88">
        <v>640299</v>
      </c>
      <c r="N88" t="s">
        <v>827</v>
      </c>
      <c r="O88" s="9">
        <v>1503</v>
      </c>
      <c r="P88" s="9">
        <v>1595</v>
      </c>
      <c r="Q88" s="9">
        <v>1793</v>
      </c>
      <c r="R88" s="9">
        <v>1839</v>
      </c>
      <c r="S88" s="10">
        <v>0.5</v>
      </c>
      <c r="T88" s="10">
        <v>0.5</v>
      </c>
      <c r="U88" s="10">
        <v>0.5</v>
      </c>
      <c r="V88" s="46">
        <v>0.5</v>
      </c>
      <c r="W88">
        <v>24</v>
      </c>
      <c r="X88">
        <v>280700</v>
      </c>
      <c r="Y88" t="s">
        <v>806</v>
      </c>
      <c r="Z88" s="9">
        <v>0</v>
      </c>
      <c r="AA88" s="9">
        <v>1</v>
      </c>
      <c r="AB88" s="9">
        <v>8</v>
      </c>
      <c r="AC88" s="9">
        <v>13</v>
      </c>
      <c r="AD88" s="10">
        <v>0</v>
      </c>
      <c r="AE88" s="10">
        <v>0</v>
      </c>
      <c r="AF88" s="10">
        <v>0.4</v>
      </c>
      <c r="AG88" s="46">
        <v>0.6</v>
      </c>
      <c r="AH88">
        <v>24</v>
      </c>
      <c r="AI88">
        <v>870324</v>
      </c>
      <c r="AJ88" t="s">
        <v>772</v>
      </c>
      <c r="AK88" s="9">
        <v>784</v>
      </c>
      <c r="AL88" s="9">
        <v>1010</v>
      </c>
      <c r="AM88" s="9">
        <v>1294</v>
      </c>
      <c r="AN88" s="9">
        <v>1363</v>
      </c>
      <c r="AO88" s="10">
        <v>0.3</v>
      </c>
      <c r="AP88" s="10">
        <v>0.3</v>
      </c>
      <c r="AQ88" s="10">
        <v>0.4</v>
      </c>
      <c r="AR88" s="10">
        <v>0.4</v>
      </c>
    </row>
    <row r="89" spans="1:44" x14ac:dyDescent="0.2">
      <c r="A89">
        <v>25</v>
      </c>
      <c r="B89">
        <v>853710</v>
      </c>
      <c r="C89" t="s">
        <v>727</v>
      </c>
      <c r="D89" s="9">
        <v>107</v>
      </c>
      <c r="E89" s="9">
        <v>140</v>
      </c>
      <c r="F89" s="9">
        <v>135</v>
      </c>
      <c r="G89" s="9">
        <v>148</v>
      </c>
      <c r="H89" s="10">
        <v>0.7</v>
      </c>
      <c r="I89" s="10">
        <v>0.8</v>
      </c>
      <c r="J89" s="10">
        <v>0.7</v>
      </c>
      <c r="K89" s="46">
        <v>0.8</v>
      </c>
      <c r="L89">
        <v>25</v>
      </c>
      <c r="M89">
        <v>852580</v>
      </c>
      <c r="N89" t="s">
        <v>798</v>
      </c>
      <c r="O89" s="9">
        <v>2146</v>
      </c>
      <c r="P89" s="9">
        <v>1955</v>
      </c>
      <c r="Q89" s="9">
        <v>2140</v>
      </c>
      <c r="R89" s="9">
        <v>1821</v>
      </c>
      <c r="S89" s="10">
        <v>0.7</v>
      </c>
      <c r="T89" s="10">
        <v>0.6</v>
      </c>
      <c r="U89" s="10">
        <v>0.6</v>
      </c>
      <c r="V89" s="46">
        <v>0.5</v>
      </c>
      <c r="W89">
        <v>25</v>
      </c>
      <c r="X89">
        <v>851770</v>
      </c>
      <c r="Y89" t="s">
        <v>834</v>
      </c>
      <c r="Z89" s="9">
        <v>10</v>
      </c>
      <c r="AA89" s="9">
        <v>7</v>
      </c>
      <c r="AB89" s="9">
        <v>16</v>
      </c>
      <c r="AC89" s="9">
        <v>11</v>
      </c>
      <c r="AD89" s="10">
        <v>0.3</v>
      </c>
      <c r="AE89" s="10">
        <v>0.3</v>
      </c>
      <c r="AF89" s="10">
        <v>0.7</v>
      </c>
      <c r="AG89" s="46">
        <v>0.6</v>
      </c>
      <c r="AH89">
        <v>25</v>
      </c>
      <c r="AI89">
        <v>870829</v>
      </c>
      <c r="AJ89" t="s">
        <v>818</v>
      </c>
      <c r="AK89" s="9">
        <v>999</v>
      </c>
      <c r="AL89" s="9">
        <v>1109</v>
      </c>
      <c r="AM89" s="9">
        <v>1283</v>
      </c>
      <c r="AN89" s="9">
        <v>1317</v>
      </c>
      <c r="AO89" s="10">
        <v>0.4</v>
      </c>
      <c r="AP89" s="10">
        <v>0.3</v>
      </c>
      <c r="AQ89" s="10">
        <v>0.4</v>
      </c>
      <c r="AR89" s="10">
        <v>0.4</v>
      </c>
    </row>
    <row r="90" spans="1:44" x14ac:dyDescent="0.2">
      <c r="D90" s="9"/>
      <c r="E90" s="9"/>
      <c r="F90" s="9"/>
      <c r="G90" s="9"/>
      <c r="H90" s="10"/>
      <c r="I90" s="10"/>
      <c r="J90" s="10"/>
      <c r="K90" s="46"/>
      <c r="O90" s="9"/>
      <c r="P90" s="9"/>
      <c r="Q90" s="9"/>
      <c r="R90" s="9"/>
      <c r="S90" s="10"/>
      <c r="T90" s="10"/>
      <c r="U90" s="10"/>
      <c r="V90" s="46"/>
      <c r="Z90" s="9"/>
      <c r="AA90" s="9"/>
      <c r="AB90" s="9"/>
      <c r="AC90" s="9"/>
      <c r="AD90" s="10"/>
      <c r="AE90" s="10"/>
      <c r="AF90" s="10"/>
      <c r="AG90" s="46"/>
      <c r="AK90" s="9"/>
      <c r="AL90" s="9"/>
      <c r="AM90" s="9"/>
      <c r="AN90" s="9"/>
      <c r="AO90" s="10"/>
      <c r="AP90" s="10"/>
      <c r="AQ90" s="10"/>
      <c r="AR90" s="10"/>
    </row>
    <row r="91" spans="1:44" x14ac:dyDescent="0.2">
      <c r="C91" s="11" t="s">
        <v>671</v>
      </c>
      <c r="D91" s="9">
        <v>14938</v>
      </c>
      <c r="E91" s="9">
        <v>17046</v>
      </c>
      <c r="F91" s="9">
        <v>18157</v>
      </c>
      <c r="G91" s="9">
        <v>18274</v>
      </c>
      <c r="H91" s="10">
        <v>95.6</v>
      </c>
      <c r="I91" s="10">
        <v>97</v>
      </c>
      <c r="J91" s="10">
        <v>95.8</v>
      </c>
      <c r="K91" s="46">
        <v>96.2</v>
      </c>
      <c r="N91" s="11" t="s">
        <v>671</v>
      </c>
      <c r="O91" s="9">
        <v>305020</v>
      </c>
      <c r="P91" s="9">
        <v>324057</v>
      </c>
      <c r="Q91" s="9">
        <v>348467</v>
      </c>
      <c r="R91" s="9">
        <v>353032</v>
      </c>
      <c r="S91" s="10">
        <v>93.2</v>
      </c>
      <c r="T91" s="10">
        <v>92.2</v>
      </c>
      <c r="U91" s="10">
        <v>92.6</v>
      </c>
      <c r="V91" s="46">
        <v>92.7</v>
      </c>
      <c r="Y91" s="11" t="s">
        <v>671</v>
      </c>
      <c r="Z91" s="9">
        <v>2689</v>
      </c>
      <c r="AA91" s="9">
        <v>2371</v>
      </c>
      <c r="AB91" s="9">
        <v>2272</v>
      </c>
      <c r="AC91" s="9">
        <v>1982</v>
      </c>
      <c r="AD91" s="10">
        <v>85</v>
      </c>
      <c r="AE91" s="10">
        <v>93.7</v>
      </c>
      <c r="AF91" s="10">
        <v>97.7</v>
      </c>
      <c r="AG91" s="46">
        <v>98.1</v>
      </c>
      <c r="AJ91" s="11" t="s">
        <v>671</v>
      </c>
      <c r="AK91" s="9">
        <v>227625</v>
      </c>
      <c r="AL91" s="9">
        <v>278009</v>
      </c>
      <c r="AM91" s="9">
        <v>297463</v>
      </c>
      <c r="AN91" s="9">
        <v>284023</v>
      </c>
      <c r="AO91" s="10">
        <v>85.7</v>
      </c>
      <c r="AP91" s="10">
        <v>87.2</v>
      </c>
      <c r="AQ91" s="10">
        <v>90.1</v>
      </c>
      <c r="AR91" s="10">
        <v>91.1</v>
      </c>
    </row>
    <row r="92" spans="1:44" x14ac:dyDescent="0.2">
      <c r="A92">
        <v>1</v>
      </c>
      <c r="C92" t="s">
        <v>27</v>
      </c>
      <c r="D92" s="9">
        <v>5631</v>
      </c>
      <c r="E92" s="9">
        <v>6167</v>
      </c>
      <c r="F92" s="9">
        <v>6753</v>
      </c>
      <c r="G92" s="9">
        <v>7043</v>
      </c>
      <c r="H92" s="10">
        <v>36</v>
      </c>
      <c r="I92" s="10">
        <v>35.1</v>
      </c>
      <c r="J92" s="10">
        <v>35.6</v>
      </c>
      <c r="K92" s="46">
        <v>37.1</v>
      </c>
      <c r="L92">
        <v>1</v>
      </c>
      <c r="N92" t="s">
        <v>38</v>
      </c>
      <c r="O92" s="9">
        <v>113378</v>
      </c>
      <c r="P92" s="9">
        <v>120122</v>
      </c>
      <c r="Q92" s="9">
        <v>127741</v>
      </c>
      <c r="R92" s="9">
        <v>130434</v>
      </c>
      <c r="S92" s="10">
        <v>34.6</v>
      </c>
      <c r="T92" s="10">
        <v>34.200000000000003</v>
      </c>
      <c r="U92" s="10">
        <v>33.9</v>
      </c>
      <c r="V92" s="46">
        <v>34.200000000000003</v>
      </c>
      <c r="W92">
        <v>1</v>
      </c>
      <c r="Y92" t="s">
        <v>38</v>
      </c>
      <c r="Z92" s="9">
        <v>758</v>
      </c>
      <c r="AA92" s="9">
        <v>831</v>
      </c>
      <c r="AB92" s="9">
        <v>757</v>
      </c>
      <c r="AC92" s="9">
        <v>722</v>
      </c>
      <c r="AD92" s="10">
        <v>23.9</v>
      </c>
      <c r="AE92" s="10">
        <v>32.799999999999997</v>
      </c>
      <c r="AF92" s="10">
        <v>32.5</v>
      </c>
      <c r="AG92" s="46">
        <v>35.700000000000003</v>
      </c>
      <c r="AH92">
        <v>1</v>
      </c>
      <c r="AJ92" t="s">
        <v>27</v>
      </c>
      <c r="AK92" s="9">
        <v>79021</v>
      </c>
      <c r="AL92" s="9">
        <v>92594</v>
      </c>
      <c r="AM92" s="9">
        <v>99866</v>
      </c>
      <c r="AN92" s="9">
        <v>94642</v>
      </c>
      <c r="AO92" s="10">
        <v>29.7</v>
      </c>
      <c r="AP92" s="10">
        <v>29</v>
      </c>
      <c r="AQ92" s="10">
        <v>30.2</v>
      </c>
      <c r="AR92" s="10">
        <v>30.4</v>
      </c>
    </row>
    <row r="93" spans="1:44" x14ac:dyDescent="0.2">
      <c r="A93">
        <v>2</v>
      </c>
      <c r="C93" t="s">
        <v>38</v>
      </c>
      <c r="D93" s="9">
        <v>2096</v>
      </c>
      <c r="E93" s="9">
        <v>2435</v>
      </c>
      <c r="F93" s="9">
        <v>2737</v>
      </c>
      <c r="G93" s="9">
        <v>2477</v>
      </c>
      <c r="H93" s="10">
        <v>13.4</v>
      </c>
      <c r="I93" s="10">
        <v>13.9</v>
      </c>
      <c r="J93" s="10">
        <v>14.4</v>
      </c>
      <c r="K93" s="46">
        <v>13</v>
      </c>
      <c r="L93">
        <v>2</v>
      </c>
      <c r="N93" t="s">
        <v>39</v>
      </c>
      <c r="O93" s="9">
        <v>40843</v>
      </c>
      <c r="P93" s="9">
        <v>39839</v>
      </c>
      <c r="Q93" s="9">
        <v>41473</v>
      </c>
      <c r="R93" s="9">
        <v>38366</v>
      </c>
      <c r="S93" s="10">
        <v>12.5</v>
      </c>
      <c r="T93" s="10">
        <v>11.3</v>
      </c>
      <c r="U93" s="10">
        <v>11</v>
      </c>
      <c r="V93" s="46">
        <v>10.1</v>
      </c>
      <c r="W93">
        <v>2</v>
      </c>
      <c r="Y93" t="s">
        <v>27</v>
      </c>
      <c r="Z93" s="9">
        <v>635</v>
      </c>
      <c r="AA93" s="9">
        <v>347</v>
      </c>
      <c r="AB93" s="9">
        <v>496</v>
      </c>
      <c r="AC93" s="9">
        <v>361</v>
      </c>
      <c r="AD93" s="10">
        <v>20.100000000000001</v>
      </c>
      <c r="AE93" s="10">
        <v>13.7</v>
      </c>
      <c r="AF93" s="10">
        <v>21.3</v>
      </c>
      <c r="AG93" s="46">
        <v>17.899999999999999</v>
      </c>
      <c r="AH93">
        <v>2</v>
      </c>
      <c r="AJ93" t="s">
        <v>38</v>
      </c>
      <c r="AK93" s="9">
        <v>31595</v>
      </c>
      <c r="AL93" s="9">
        <v>36358</v>
      </c>
      <c r="AM93" s="9">
        <v>40688</v>
      </c>
      <c r="AN93" s="9">
        <v>42841</v>
      </c>
      <c r="AO93" s="10">
        <v>11.9</v>
      </c>
      <c r="AP93" s="10">
        <v>11.4</v>
      </c>
      <c r="AQ93" s="10">
        <v>12.3</v>
      </c>
      <c r="AR93" s="10">
        <v>13.7</v>
      </c>
    </row>
    <row r="94" spans="1:44" x14ac:dyDescent="0.2">
      <c r="A94">
        <v>3</v>
      </c>
      <c r="C94" t="s">
        <v>37</v>
      </c>
      <c r="D94" s="9">
        <v>997</v>
      </c>
      <c r="E94" s="9">
        <v>1376</v>
      </c>
      <c r="F94" s="9">
        <v>1541</v>
      </c>
      <c r="G94" s="9">
        <v>1506</v>
      </c>
      <c r="H94" s="10">
        <v>6.4</v>
      </c>
      <c r="I94" s="10">
        <v>7.8</v>
      </c>
      <c r="J94" s="10">
        <v>8.1</v>
      </c>
      <c r="K94" s="46">
        <v>7.9</v>
      </c>
      <c r="L94">
        <v>3</v>
      </c>
      <c r="N94" t="s">
        <v>27</v>
      </c>
      <c r="O94" s="9">
        <v>32761</v>
      </c>
      <c r="P94" s="9">
        <v>33641</v>
      </c>
      <c r="Q94" s="9">
        <v>36039</v>
      </c>
      <c r="R94" s="9">
        <v>36241</v>
      </c>
      <c r="S94" s="10">
        <v>10</v>
      </c>
      <c r="T94" s="10">
        <v>9.6</v>
      </c>
      <c r="U94" s="10">
        <v>9.6</v>
      </c>
      <c r="V94" s="46">
        <v>9.5</v>
      </c>
      <c r="W94">
        <v>3</v>
      </c>
      <c r="Y94" t="s">
        <v>37</v>
      </c>
      <c r="Z94" s="9">
        <v>204</v>
      </c>
      <c r="AA94" s="9">
        <v>391</v>
      </c>
      <c r="AB94" s="9">
        <v>252</v>
      </c>
      <c r="AC94" s="9">
        <v>242</v>
      </c>
      <c r="AD94" s="10">
        <v>6.4</v>
      </c>
      <c r="AE94" s="10">
        <v>15.4</v>
      </c>
      <c r="AF94" s="10">
        <v>10.8</v>
      </c>
      <c r="AG94" s="46">
        <v>12</v>
      </c>
      <c r="AH94">
        <v>3</v>
      </c>
      <c r="AJ94" t="s">
        <v>56</v>
      </c>
      <c r="AK94" s="9">
        <v>10324</v>
      </c>
      <c r="AL94" s="9">
        <v>15742</v>
      </c>
      <c r="AM94" s="9">
        <v>20101</v>
      </c>
      <c r="AN94" s="9">
        <v>22557</v>
      </c>
      <c r="AO94" s="10">
        <v>3.9</v>
      </c>
      <c r="AP94" s="10">
        <v>4.9000000000000004</v>
      </c>
      <c r="AQ94" s="10">
        <v>6.1</v>
      </c>
      <c r="AR94" s="10">
        <v>7.2</v>
      </c>
    </row>
    <row r="95" spans="1:44" x14ac:dyDescent="0.2">
      <c r="A95">
        <v>4</v>
      </c>
      <c r="C95" t="s">
        <v>39</v>
      </c>
      <c r="D95" s="9">
        <v>947</v>
      </c>
      <c r="E95" s="9">
        <v>1712</v>
      </c>
      <c r="F95" s="9">
        <v>1214</v>
      </c>
      <c r="G95" s="9">
        <v>1357</v>
      </c>
      <c r="H95" s="10">
        <v>6.1</v>
      </c>
      <c r="I95" s="10">
        <v>9.6999999999999993</v>
      </c>
      <c r="J95" s="10">
        <v>6.4</v>
      </c>
      <c r="K95" s="46">
        <v>7.1</v>
      </c>
      <c r="L95">
        <v>4</v>
      </c>
      <c r="N95" t="s">
        <v>37</v>
      </c>
      <c r="O95" s="9">
        <v>21642</v>
      </c>
      <c r="P95" s="9">
        <v>20513</v>
      </c>
      <c r="Q95" s="9">
        <v>25820</v>
      </c>
      <c r="R95" s="9">
        <v>26334</v>
      </c>
      <c r="S95" s="10">
        <v>6.6</v>
      </c>
      <c r="T95" s="10">
        <v>5.8</v>
      </c>
      <c r="U95" s="10">
        <v>6.9</v>
      </c>
      <c r="V95" s="46">
        <v>6.9</v>
      </c>
      <c r="W95">
        <v>4</v>
      </c>
      <c r="Y95" t="s">
        <v>47</v>
      </c>
      <c r="Z95" s="9">
        <v>138</v>
      </c>
      <c r="AA95" s="9">
        <v>166</v>
      </c>
      <c r="AB95" s="9">
        <v>145</v>
      </c>
      <c r="AC95" s="9">
        <v>146</v>
      </c>
      <c r="AD95" s="10">
        <v>4.4000000000000004</v>
      </c>
      <c r="AE95" s="10">
        <v>6.6</v>
      </c>
      <c r="AF95" s="10">
        <v>6.2</v>
      </c>
      <c r="AG95" s="46">
        <v>7.2</v>
      </c>
      <c r="AH95">
        <v>4</v>
      </c>
      <c r="AJ95" t="s">
        <v>88</v>
      </c>
      <c r="AK95" s="9">
        <v>14828</v>
      </c>
      <c r="AL95" s="9">
        <v>18470</v>
      </c>
      <c r="AM95" s="9">
        <v>19143</v>
      </c>
      <c r="AN95" s="9">
        <v>16210</v>
      </c>
      <c r="AO95" s="10">
        <v>5.6</v>
      </c>
      <c r="AP95" s="10">
        <v>5.8</v>
      </c>
      <c r="AQ95" s="10">
        <v>5.8</v>
      </c>
      <c r="AR95" s="10">
        <v>5.2</v>
      </c>
    </row>
    <row r="96" spans="1:44" x14ac:dyDescent="0.2">
      <c r="A96">
        <v>5</v>
      </c>
      <c r="C96" t="s">
        <v>45</v>
      </c>
      <c r="D96" s="9">
        <v>953</v>
      </c>
      <c r="E96" s="9">
        <v>1159</v>
      </c>
      <c r="F96" s="9">
        <v>1285</v>
      </c>
      <c r="G96" s="9">
        <v>1199</v>
      </c>
      <c r="H96" s="10">
        <v>6.1</v>
      </c>
      <c r="I96" s="10">
        <v>6.6</v>
      </c>
      <c r="J96" s="10">
        <v>6.8</v>
      </c>
      <c r="K96" s="46">
        <v>6.3</v>
      </c>
      <c r="L96">
        <v>5</v>
      </c>
      <c r="N96" t="s">
        <v>41</v>
      </c>
      <c r="O96" s="9">
        <v>7579</v>
      </c>
      <c r="P96" s="9">
        <v>9889</v>
      </c>
      <c r="Q96" s="9">
        <v>12043</v>
      </c>
      <c r="R96" s="9">
        <v>13058</v>
      </c>
      <c r="S96" s="10">
        <v>2.2999999999999998</v>
      </c>
      <c r="T96" s="10">
        <v>2.8</v>
      </c>
      <c r="U96" s="10">
        <v>3.2</v>
      </c>
      <c r="V96" s="46">
        <v>3.4</v>
      </c>
      <c r="W96">
        <v>5</v>
      </c>
      <c r="Y96" t="s">
        <v>41</v>
      </c>
      <c r="Z96" s="9">
        <v>141</v>
      </c>
      <c r="AA96" s="9">
        <v>106</v>
      </c>
      <c r="AB96" s="9">
        <v>100</v>
      </c>
      <c r="AC96" s="9">
        <v>110</v>
      </c>
      <c r="AD96" s="10">
        <v>4.4000000000000004</v>
      </c>
      <c r="AE96" s="10">
        <v>4.2</v>
      </c>
      <c r="AF96" s="10">
        <v>4.3</v>
      </c>
      <c r="AG96" s="46">
        <v>5.4</v>
      </c>
      <c r="AH96">
        <v>5</v>
      </c>
      <c r="AJ96" t="s">
        <v>37</v>
      </c>
      <c r="AK96" s="9">
        <v>13029</v>
      </c>
      <c r="AL96" s="9">
        <v>14897</v>
      </c>
      <c r="AM96" s="9">
        <v>16040</v>
      </c>
      <c r="AN96" s="9">
        <v>14538</v>
      </c>
      <c r="AO96" s="10">
        <v>4.9000000000000004</v>
      </c>
      <c r="AP96" s="10">
        <v>4.7</v>
      </c>
      <c r="AQ96" s="10">
        <v>4.9000000000000004</v>
      </c>
      <c r="AR96" s="10">
        <v>4.7</v>
      </c>
    </row>
    <row r="97" spans="1:44" x14ac:dyDescent="0.2">
      <c r="A97">
        <v>6</v>
      </c>
      <c r="C97" t="s">
        <v>41</v>
      </c>
      <c r="D97" s="9">
        <v>476</v>
      </c>
      <c r="E97" s="9">
        <v>539</v>
      </c>
      <c r="F97" s="9">
        <v>679</v>
      </c>
      <c r="G97" s="9">
        <v>571</v>
      </c>
      <c r="H97" s="10">
        <v>3</v>
      </c>
      <c r="I97" s="10">
        <v>3.1</v>
      </c>
      <c r="J97" s="10">
        <v>3.6</v>
      </c>
      <c r="K97" s="46">
        <v>3</v>
      </c>
      <c r="L97">
        <v>6</v>
      </c>
      <c r="N97" t="s">
        <v>51</v>
      </c>
      <c r="O97" s="9">
        <v>12129</v>
      </c>
      <c r="P97" s="9">
        <v>11780</v>
      </c>
      <c r="Q97" s="9">
        <v>12273</v>
      </c>
      <c r="R97" s="9">
        <v>12967</v>
      </c>
      <c r="S97" s="10">
        <v>3.7</v>
      </c>
      <c r="T97" s="10">
        <v>3.4</v>
      </c>
      <c r="U97" s="10">
        <v>3.3</v>
      </c>
      <c r="V97" s="46">
        <v>3.4</v>
      </c>
      <c r="W97">
        <v>6</v>
      </c>
      <c r="Y97" t="s">
        <v>40</v>
      </c>
      <c r="Z97" s="9">
        <v>49</v>
      </c>
      <c r="AA97" s="9">
        <v>62</v>
      </c>
      <c r="AB97" s="9">
        <v>89</v>
      </c>
      <c r="AC97" s="9">
        <v>71</v>
      </c>
      <c r="AD97" s="10">
        <v>1.6</v>
      </c>
      <c r="AE97" s="10">
        <v>2.4</v>
      </c>
      <c r="AF97" s="10">
        <v>3.8</v>
      </c>
      <c r="AG97" s="46">
        <v>3.5</v>
      </c>
      <c r="AH97">
        <v>6</v>
      </c>
      <c r="AJ97" t="s">
        <v>51</v>
      </c>
      <c r="AK97" s="9">
        <v>5399</v>
      </c>
      <c r="AL97" s="9">
        <v>8482</v>
      </c>
      <c r="AM97" s="9">
        <v>7243</v>
      </c>
      <c r="AN97" s="9">
        <v>9325</v>
      </c>
      <c r="AO97" s="10">
        <v>2</v>
      </c>
      <c r="AP97" s="10">
        <v>2.7</v>
      </c>
      <c r="AQ97" s="10">
        <v>2.2000000000000002</v>
      </c>
      <c r="AR97" s="10">
        <v>3</v>
      </c>
    </row>
    <row r="98" spans="1:44" x14ac:dyDescent="0.2">
      <c r="A98">
        <v>7</v>
      </c>
      <c r="C98" t="s">
        <v>48</v>
      </c>
      <c r="D98" s="9">
        <v>437</v>
      </c>
      <c r="E98" s="9">
        <v>458</v>
      </c>
      <c r="F98" s="9">
        <v>531</v>
      </c>
      <c r="G98" s="9">
        <v>503</v>
      </c>
      <c r="H98" s="10">
        <v>2.8</v>
      </c>
      <c r="I98" s="10">
        <v>2.6</v>
      </c>
      <c r="J98" s="10">
        <v>2.8</v>
      </c>
      <c r="K98" s="46">
        <v>2.6</v>
      </c>
      <c r="L98">
        <v>7</v>
      </c>
      <c r="N98" t="s">
        <v>45</v>
      </c>
      <c r="O98" s="9">
        <v>10616</v>
      </c>
      <c r="P98" s="9">
        <v>9985</v>
      </c>
      <c r="Q98" s="9">
        <v>9811</v>
      </c>
      <c r="R98" s="9">
        <v>11352</v>
      </c>
      <c r="S98" s="10">
        <v>3.2</v>
      </c>
      <c r="T98" s="10">
        <v>2.8</v>
      </c>
      <c r="U98" s="10">
        <v>2.6</v>
      </c>
      <c r="V98" s="46">
        <v>3</v>
      </c>
      <c r="W98">
        <v>7</v>
      </c>
      <c r="Y98" t="s">
        <v>45</v>
      </c>
      <c r="Z98" s="9">
        <v>47</v>
      </c>
      <c r="AA98" s="9">
        <v>65</v>
      </c>
      <c r="AB98" s="9">
        <v>38</v>
      </c>
      <c r="AC98" s="9">
        <v>56</v>
      </c>
      <c r="AD98" s="10">
        <v>1.5</v>
      </c>
      <c r="AE98" s="10">
        <v>2.6</v>
      </c>
      <c r="AF98" s="10">
        <v>1.6</v>
      </c>
      <c r="AG98" s="46">
        <v>2.8</v>
      </c>
      <c r="AH98">
        <v>7</v>
      </c>
      <c r="AJ98" t="s">
        <v>81</v>
      </c>
      <c r="AK98" s="9">
        <v>8210</v>
      </c>
      <c r="AL98" s="9">
        <v>9824</v>
      </c>
      <c r="AM98" s="9">
        <v>8339</v>
      </c>
      <c r="AN98" s="9">
        <v>8742</v>
      </c>
      <c r="AO98" s="10">
        <v>3.1</v>
      </c>
      <c r="AP98" s="10">
        <v>3.1</v>
      </c>
      <c r="AQ98" s="10">
        <v>2.5</v>
      </c>
      <c r="AR98" s="10">
        <v>2.8</v>
      </c>
    </row>
    <row r="99" spans="1:44" x14ac:dyDescent="0.2">
      <c r="A99">
        <v>8</v>
      </c>
      <c r="C99" t="s">
        <v>40</v>
      </c>
      <c r="D99" s="9">
        <v>427</v>
      </c>
      <c r="E99" s="9">
        <v>416</v>
      </c>
      <c r="F99" s="9">
        <v>439</v>
      </c>
      <c r="G99" s="9">
        <v>431</v>
      </c>
      <c r="H99" s="10">
        <v>2.7</v>
      </c>
      <c r="I99" s="10">
        <v>2.4</v>
      </c>
      <c r="J99" s="10">
        <v>2.2999999999999998</v>
      </c>
      <c r="K99" s="46">
        <v>2.2999999999999998</v>
      </c>
      <c r="L99">
        <v>8</v>
      </c>
      <c r="N99" t="s">
        <v>48</v>
      </c>
      <c r="O99" s="9">
        <v>9797</v>
      </c>
      <c r="P99" s="9">
        <v>10732</v>
      </c>
      <c r="Q99" s="9">
        <v>11198</v>
      </c>
      <c r="R99" s="9">
        <v>10931</v>
      </c>
      <c r="S99" s="10">
        <v>3</v>
      </c>
      <c r="T99" s="10">
        <v>3.1</v>
      </c>
      <c r="U99" s="10">
        <v>3</v>
      </c>
      <c r="V99" s="46">
        <v>2.9</v>
      </c>
      <c r="W99">
        <v>8</v>
      </c>
      <c r="Y99" t="s">
        <v>56</v>
      </c>
      <c r="Z99" s="9">
        <v>0</v>
      </c>
      <c r="AA99" s="9">
        <v>0</v>
      </c>
      <c r="AB99" s="9">
        <v>60</v>
      </c>
      <c r="AC99" s="9">
        <v>39</v>
      </c>
      <c r="AD99" s="10">
        <v>0</v>
      </c>
      <c r="AE99" s="10">
        <v>0</v>
      </c>
      <c r="AF99" s="10">
        <v>2.6</v>
      </c>
      <c r="AG99" s="46">
        <v>1.9</v>
      </c>
      <c r="AH99">
        <v>8</v>
      </c>
      <c r="AJ99" t="s">
        <v>41</v>
      </c>
      <c r="AK99" s="9">
        <v>5370</v>
      </c>
      <c r="AL99" s="9">
        <v>5829</v>
      </c>
      <c r="AM99" s="9">
        <v>6907</v>
      </c>
      <c r="AN99" s="9">
        <v>8072</v>
      </c>
      <c r="AO99" s="10">
        <v>2</v>
      </c>
      <c r="AP99" s="10">
        <v>1.8</v>
      </c>
      <c r="AQ99" s="10">
        <v>2.1</v>
      </c>
      <c r="AR99" s="10">
        <v>2.6</v>
      </c>
    </row>
    <row r="100" spans="1:44" x14ac:dyDescent="0.2">
      <c r="A100">
        <v>9</v>
      </c>
      <c r="C100" t="s">
        <v>42</v>
      </c>
      <c r="D100" s="9">
        <v>293</v>
      </c>
      <c r="E100" s="9">
        <v>418</v>
      </c>
      <c r="F100" s="9">
        <v>421</v>
      </c>
      <c r="G100" s="9">
        <v>398</v>
      </c>
      <c r="H100" s="10">
        <v>1.9</v>
      </c>
      <c r="I100" s="10">
        <v>2.4</v>
      </c>
      <c r="J100" s="10">
        <v>2.2000000000000002</v>
      </c>
      <c r="K100" s="46">
        <v>2.1</v>
      </c>
      <c r="L100">
        <v>9</v>
      </c>
      <c r="N100" t="s">
        <v>44</v>
      </c>
      <c r="O100" s="9">
        <v>7771</v>
      </c>
      <c r="P100" s="9">
        <v>7865</v>
      </c>
      <c r="Q100" s="9">
        <v>8410</v>
      </c>
      <c r="R100" s="9">
        <v>9048</v>
      </c>
      <c r="S100" s="10">
        <v>2.4</v>
      </c>
      <c r="T100" s="10">
        <v>2.2000000000000002</v>
      </c>
      <c r="U100" s="10">
        <v>2.2000000000000002</v>
      </c>
      <c r="V100" s="46">
        <v>2.4</v>
      </c>
      <c r="W100">
        <v>9</v>
      </c>
      <c r="Y100" t="s">
        <v>39</v>
      </c>
      <c r="Z100" s="9">
        <v>455</v>
      </c>
      <c r="AA100" s="9">
        <v>202</v>
      </c>
      <c r="AB100" s="9">
        <v>68</v>
      </c>
      <c r="AC100" s="9">
        <v>38</v>
      </c>
      <c r="AD100" s="10">
        <v>14.4</v>
      </c>
      <c r="AE100" s="10">
        <v>8</v>
      </c>
      <c r="AF100" s="10">
        <v>2.9</v>
      </c>
      <c r="AG100" s="46">
        <v>1.9</v>
      </c>
      <c r="AH100">
        <v>9</v>
      </c>
      <c r="AJ100" t="s">
        <v>80</v>
      </c>
      <c r="AK100" s="9">
        <v>5258</v>
      </c>
      <c r="AL100" s="9">
        <v>8236</v>
      </c>
      <c r="AM100" s="9">
        <v>8447</v>
      </c>
      <c r="AN100" s="9">
        <v>7453</v>
      </c>
      <c r="AO100" s="10">
        <v>2</v>
      </c>
      <c r="AP100" s="10">
        <v>2.6</v>
      </c>
      <c r="AQ100" s="10">
        <v>2.6</v>
      </c>
      <c r="AR100" s="10">
        <v>2.4</v>
      </c>
    </row>
    <row r="101" spans="1:44" x14ac:dyDescent="0.2">
      <c r="A101">
        <v>10</v>
      </c>
      <c r="C101" t="s">
        <v>43</v>
      </c>
      <c r="D101" s="9">
        <v>806</v>
      </c>
      <c r="E101" s="9">
        <v>375</v>
      </c>
      <c r="F101" s="9">
        <v>303</v>
      </c>
      <c r="G101" s="9">
        <v>284</v>
      </c>
      <c r="H101" s="10">
        <v>5.2</v>
      </c>
      <c r="I101" s="10">
        <v>2.1</v>
      </c>
      <c r="J101" s="10">
        <v>1.6</v>
      </c>
      <c r="K101" s="46">
        <v>1.5</v>
      </c>
      <c r="L101">
        <v>10</v>
      </c>
      <c r="N101" t="s">
        <v>56</v>
      </c>
      <c r="O101" s="9">
        <v>5314</v>
      </c>
      <c r="P101" s="9">
        <v>8741</v>
      </c>
      <c r="Q101" s="9">
        <v>8469</v>
      </c>
      <c r="R101" s="9">
        <v>8805</v>
      </c>
      <c r="S101" s="10">
        <v>1.6</v>
      </c>
      <c r="T101" s="10">
        <v>2.5</v>
      </c>
      <c r="U101" s="10">
        <v>2.2000000000000002</v>
      </c>
      <c r="V101" s="46">
        <v>2.2999999999999998</v>
      </c>
      <c r="W101">
        <v>10</v>
      </c>
      <c r="Y101" t="s">
        <v>48</v>
      </c>
      <c r="Z101" s="9">
        <v>55</v>
      </c>
      <c r="AA101" s="9">
        <v>36</v>
      </c>
      <c r="AB101" s="9">
        <v>45</v>
      </c>
      <c r="AC101" s="9">
        <v>25</v>
      </c>
      <c r="AD101" s="10">
        <v>1.7</v>
      </c>
      <c r="AE101" s="10">
        <v>1.4</v>
      </c>
      <c r="AF101" s="10">
        <v>2</v>
      </c>
      <c r="AG101" s="46">
        <v>1.2</v>
      </c>
      <c r="AH101">
        <v>10</v>
      </c>
      <c r="AJ101" t="s">
        <v>39</v>
      </c>
      <c r="AK101" s="9">
        <v>5834</v>
      </c>
      <c r="AL101" s="9">
        <v>6729</v>
      </c>
      <c r="AM101" s="9">
        <v>7374</v>
      </c>
      <c r="AN101" s="9">
        <v>6764</v>
      </c>
      <c r="AO101" s="10">
        <v>2.2000000000000002</v>
      </c>
      <c r="AP101" s="10">
        <v>2.1</v>
      </c>
      <c r="AQ101" s="10">
        <v>2.2000000000000002</v>
      </c>
      <c r="AR101" s="10">
        <v>2.2000000000000002</v>
      </c>
    </row>
    <row r="102" spans="1:44" x14ac:dyDescent="0.2">
      <c r="A102">
        <v>11</v>
      </c>
      <c r="C102" t="s">
        <v>47</v>
      </c>
      <c r="D102" s="9">
        <v>223</v>
      </c>
      <c r="E102" s="9">
        <v>260</v>
      </c>
      <c r="F102" s="9">
        <v>300</v>
      </c>
      <c r="G102" s="9">
        <v>281</v>
      </c>
      <c r="H102" s="10">
        <v>1.4</v>
      </c>
      <c r="I102" s="10">
        <v>1.5</v>
      </c>
      <c r="J102" s="10">
        <v>1.6</v>
      </c>
      <c r="K102" s="46">
        <v>1.5</v>
      </c>
      <c r="L102">
        <v>11</v>
      </c>
      <c r="N102" t="s">
        <v>77</v>
      </c>
      <c r="O102" s="9">
        <v>5205</v>
      </c>
      <c r="P102" s="9">
        <v>7497</v>
      </c>
      <c r="Q102" s="9">
        <v>6400</v>
      </c>
      <c r="R102" s="9">
        <v>7354</v>
      </c>
      <c r="S102" s="10">
        <v>1.6</v>
      </c>
      <c r="T102" s="10">
        <v>2.1</v>
      </c>
      <c r="U102" s="10">
        <v>1.7</v>
      </c>
      <c r="V102" s="46">
        <v>1.9</v>
      </c>
      <c r="W102">
        <v>11</v>
      </c>
      <c r="Y102" t="s">
        <v>43</v>
      </c>
      <c r="Z102" s="9">
        <v>15</v>
      </c>
      <c r="AA102" s="9">
        <v>7</v>
      </c>
      <c r="AB102" s="9">
        <v>21</v>
      </c>
      <c r="AC102" s="9">
        <v>22</v>
      </c>
      <c r="AD102" s="10">
        <v>0.5</v>
      </c>
      <c r="AE102" s="10">
        <v>0.3</v>
      </c>
      <c r="AF102" s="10">
        <v>0.9</v>
      </c>
      <c r="AG102" s="46">
        <v>1.1000000000000001</v>
      </c>
      <c r="AH102">
        <v>11</v>
      </c>
      <c r="AJ102" t="s">
        <v>93</v>
      </c>
      <c r="AK102" s="9">
        <v>2301</v>
      </c>
      <c r="AL102" s="9">
        <v>3324</v>
      </c>
      <c r="AM102" s="9">
        <v>4339</v>
      </c>
      <c r="AN102" s="9">
        <v>6435</v>
      </c>
      <c r="AO102" s="10">
        <v>0.9</v>
      </c>
      <c r="AP102" s="10">
        <v>1</v>
      </c>
      <c r="AQ102" s="10">
        <v>1.3</v>
      </c>
      <c r="AR102" s="10">
        <v>2.1</v>
      </c>
    </row>
    <row r="103" spans="1:44" x14ac:dyDescent="0.2">
      <c r="A103">
        <v>12</v>
      </c>
      <c r="C103" t="s">
        <v>62</v>
      </c>
      <c r="D103" s="9">
        <v>152</v>
      </c>
      <c r="E103" s="9">
        <v>142</v>
      </c>
      <c r="F103" s="9">
        <v>188</v>
      </c>
      <c r="G103" s="9">
        <v>276</v>
      </c>
      <c r="H103" s="10">
        <v>1</v>
      </c>
      <c r="I103" s="10">
        <v>0.8</v>
      </c>
      <c r="J103" s="10">
        <v>1</v>
      </c>
      <c r="K103" s="46">
        <v>1.5</v>
      </c>
      <c r="L103">
        <v>12</v>
      </c>
      <c r="N103" t="s">
        <v>79</v>
      </c>
      <c r="O103" s="9">
        <v>4065</v>
      </c>
      <c r="P103" s="9">
        <v>4700</v>
      </c>
      <c r="Q103" s="9">
        <v>5491</v>
      </c>
      <c r="R103" s="9">
        <v>6712</v>
      </c>
      <c r="S103" s="10">
        <v>1.2</v>
      </c>
      <c r="T103" s="10">
        <v>1.3</v>
      </c>
      <c r="U103" s="10">
        <v>1.5</v>
      </c>
      <c r="V103" s="46">
        <v>1.8</v>
      </c>
      <c r="W103">
        <v>12</v>
      </c>
      <c r="Y103" t="s">
        <v>54</v>
      </c>
      <c r="Z103" s="9">
        <v>28</v>
      </c>
      <c r="AA103" s="9">
        <v>28</v>
      </c>
      <c r="AB103" s="9">
        <v>30</v>
      </c>
      <c r="AC103" s="9">
        <v>22</v>
      </c>
      <c r="AD103" s="10">
        <v>0.9</v>
      </c>
      <c r="AE103" s="10">
        <v>1.1000000000000001</v>
      </c>
      <c r="AF103" s="10">
        <v>1.3</v>
      </c>
      <c r="AG103" s="46">
        <v>1.1000000000000001</v>
      </c>
      <c r="AH103">
        <v>12</v>
      </c>
      <c r="AJ103" t="s">
        <v>78</v>
      </c>
      <c r="AK103" s="9">
        <v>3312</v>
      </c>
      <c r="AL103" s="9">
        <v>7297</v>
      </c>
      <c r="AM103" s="9">
        <v>8803</v>
      </c>
      <c r="AN103" s="9">
        <v>5410</v>
      </c>
      <c r="AO103" s="10">
        <v>1.2</v>
      </c>
      <c r="AP103" s="10">
        <v>2.2999999999999998</v>
      </c>
      <c r="AQ103" s="10">
        <v>2.7</v>
      </c>
      <c r="AR103" s="10">
        <v>1.7</v>
      </c>
    </row>
    <row r="104" spans="1:44" x14ac:dyDescent="0.2">
      <c r="A104">
        <v>13</v>
      </c>
      <c r="C104" t="s">
        <v>51</v>
      </c>
      <c r="D104" s="9">
        <v>260</v>
      </c>
      <c r="E104" s="9">
        <v>250</v>
      </c>
      <c r="F104" s="9">
        <v>325</v>
      </c>
      <c r="G104" s="9">
        <v>269</v>
      </c>
      <c r="H104" s="10">
        <v>1.7</v>
      </c>
      <c r="I104" s="10">
        <v>1.4</v>
      </c>
      <c r="J104" s="10">
        <v>1.7</v>
      </c>
      <c r="K104" s="46">
        <v>1.4</v>
      </c>
      <c r="L104">
        <v>13</v>
      </c>
      <c r="N104" t="s">
        <v>78</v>
      </c>
      <c r="O104" s="9">
        <v>4601</v>
      </c>
      <c r="P104" s="9">
        <v>4733</v>
      </c>
      <c r="Q104" s="9">
        <v>6174</v>
      </c>
      <c r="R104" s="9">
        <v>5211</v>
      </c>
      <c r="S104" s="10">
        <v>1.4</v>
      </c>
      <c r="T104" s="10">
        <v>1.3</v>
      </c>
      <c r="U104" s="10">
        <v>1.6</v>
      </c>
      <c r="V104" s="46">
        <v>1.4</v>
      </c>
      <c r="W104">
        <v>13</v>
      </c>
      <c r="Y104" t="s">
        <v>55</v>
      </c>
      <c r="Z104" s="9">
        <v>12</v>
      </c>
      <c r="AA104" s="9">
        <v>13</v>
      </c>
      <c r="AB104" s="9">
        <v>20</v>
      </c>
      <c r="AC104" s="9">
        <v>18</v>
      </c>
      <c r="AD104" s="10">
        <v>0.4</v>
      </c>
      <c r="AE104" s="10">
        <v>0.5</v>
      </c>
      <c r="AF104" s="10">
        <v>0.9</v>
      </c>
      <c r="AG104" s="46">
        <v>0.9</v>
      </c>
      <c r="AH104">
        <v>13</v>
      </c>
      <c r="AJ104" t="s">
        <v>62</v>
      </c>
      <c r="AK104" s="9">
        <v>3460</v>
      </c>
      <c r="AL104" s="9">
        <v>4469</v>
      </c>
      <c r="AM104" s="9">
        <v>5603</v>
      </c>
      <c r="AN104" s="9">
        <v>4911</v>
      </c>
      <c r="AO104" s="10">
        <v>1.3</v>
      </c>
      <c r="AP104" s="10">
        <v>1.4</v>
      </c>
      <c r="AQ104" s="10">
        <v>1.7</v>
      </c>
      <c r="AR104" s="10">
        <v>1.6</v>
      </c>
    </row>
    <row r="105" spans="1:44" x14ac:dyDescent="0.2">
      <c r="A105">
        <v>14</v>
      </c>
      <c r="C105" t="s">
        <v>44</v>
      </c>
      <c r="D105" s="9">
        <v>223</v>
      </c>
      <c r="E105" s="9">
        <v>206</v>
      </c>
      <c r="F105" s="9">
        <v>274</v>
      </c>
      <c r="G105" s="9">
        <v>236</v>
      </c>
      <c r="H105" s="10">
        <v>1.4</v>
      </c>
      <c r="I105" s="10">
        <v>1.2</v>
      </c>
      <c r="J105" s="10">
        <v>1.4</v>
      </c>
      <c r="K105" s="46">
        <v>1.2</v>
      </c>
      <c r="L105">
        <v>14</v>
      </c>
      <c r="N105" t="s">
        <v>64</v>
      </c>
      <c r="O105" s="9">
        <v>3882</v>
      </c>
      <c r="P105" s="9">
        <v>4254</v>
      </c>
      <c r="Q105" s="9">
        <v>4614</v>
      </c>
      <c r="R105" s="9">
        <v>4920</v>
      </c>
      <c r="S105" s="10">
        <v>1.2</v>
      </c>
      <c r="T105" s="10">
        <v>1.2</v>
      </c>
      <c r="U105" s="10">
        <v>1.2</v>
      </c>
      <c r="V105" s="46">
        <v>1.3</v>
      </c>
      <c r="W105">
        <v>14</v>
      </c>
      <c r="Y105" t="s">
        <v>59</v>
      </c>
      <c r="Z105" s="9">
        <v>15</v>
      </c>
      <c r="AA105" s="9">
        <v>10</v>
      </c>
      <c r="AB105" s="9">
        <v>19</v>
      </c>
      <c r="AC105" s="9">
        <v>18</v>
      </c>
      <c r="AD105" s="10">
        <v>0.5</v>
      </c>
      <c r="AE105" s="10">
        <v>0.4</v>
      </c>
      <c r="AF105" s="10">
        <v>0.8</v>
      </c>
      <c r="AG105" s="46">
        <v>0.9</v>
      </c>
      <c r="AH105">
        <v>14</v>
      </c>
      <c r="AJ105" t="s">
        <v>40</v>
      </c>
      <c r="AK105" s="9">
        <v>5657</v>
      </c>
      <c r="AL105" s="9">
        <v>4348</v>
      </c>
      <c r="AM105" s="9">
        <v>4865</v>
      </c>
      <c r="AN105" s="9">
        <v>4825</v>
      </c>
      <c r="AO105" s="10">
        <v>2.1</v>
      </c>
      <c r="AP105" s="10">
        <v>1.4</v>
      </c>
      <c r="AQ105" s="10">
        <v>1.5</v>
      </c>
      <c r="AR105" s="10">
        <v>1.5</v>
      </c>
    </row>
    <row r="106" spans="1:44" x14ac:dyDescent="0.2">
      <c r="A106">
        <v>15</v>
      </c>
      <c r="C106" t="s">
        <v>52</v>
      </c>
      <c r="D106" s="9">
        <v>109</v>
      </c>
      <c r="E106" s="9">
        <v>137</v>
      </c>
      <c r="F106" s="9">
        <v>154</v>
      </c>
      <c r="G106" s="9">
        <v>229</v>
      </c>
      <c r="H106" s="10">
        <v>0.7</v>
      </c>
      <c r="I106" s="10">
        <v>0.8</v>
      </c>
      <c r="J106" s="10">
        <v>0.8</v>
      </c>
      <c r="K106" s="46">
        <v>1.2</v>
      </c>
      <c r="L106">
        <v>15</v>
      </c>
      <c r="N106" t="s">
        <v>42</v>
      </c>
      <c r="O106" s="9">
        <v>3179</v>
      </c>
      <c r="P106" s="9">
        <v>3448</v>
      </c>
      <c r="Q106" s="9">
        <v>3513</v>
      </c>
      <c r="R106" s="9">
        <v>3920</v>
      </c>
      <c r="S106" s="10">
        <v>1</v>
      </c>
      <c r="T106" s="10">
        <v>1</v>
      </c>
      <c r="U106" s="10">
        <v>0.9</v>
      </c>
      <c r="V106" s="46">
        <v>1</v>
      </c>
      <c r="W106">
        <v>15</v>
      </c>
      <c r="Y106" t="s">
        <v>51</v>
      </c>
      <c r="Z106" s="9">
        <v>17</v>
      </c>
      <c r="AA106" s="9">
        <v>8</v>
      </c>
      <c r="AB106" s="9">
        <v>15</v>
      </c>
      <c r="AC106" s="9">
        <v>17</v>
      </c>
      <c r="AD106" s="10">
        <v>0.5</v>
      </c>
      <c r="AE106" s="10">
        <v>0.3</v>
      </c>
      <c r="AF106" s="10">
        <v>0.6</v>
      </c>
      <c r="AG106" s="46">
        <v>0.9</v>
      </c>
      <c r="AH106">
        <v>15</v>
      </c>
      <c r="AJ106" t="s">
        <v>46</v>
      </c>
      <c r="AK106" s="9">
        <v>4755</v>
      </c>
      <c r="AL106" s="9">
        <v>7042</v>
      </c>
      <c r="AM106" s="9">
        <v>6392</v>
      </c>
      <c r="AN106" s="9">
        <v>4611</v>
      </c>
      <c r="AO106" s="10">
        <v>1.8</v>
      </c>
      <c r="AP106" s="10">
        <v>2.2000000000000002</v>
      </c>
      <c r="AQ106" s="10">
        <v>1.9</v>
      </c>
      <c r="AR106" s="10">
        <v>1.5</v>
      </c>
    </row>
    <row r="107" spans="1:44" x14ac:dyDescent="0.2">
      <c r="A107">
        <v>16</v>
      </c>
      <c r="C107" t="s">
        <v>61</v>
      </c>
      <c r="D107" s="9">
        <v>121</v>
      </c>
      <c r="E107" s="9">
        <v>168</v>
      </c>
      <c r="F107" s="9">
        <v>198</v>
      </c>
      <c r="G107" s="9">
        <v>192</v>
      </c>
      <c r="H107" s="10">
        <v>0.8</v>
      </c>
      <c r="I107" s="10">
        <v>1</v>
      </c>
      <c r="J107" s="10">
        <v>1</v>
      </c>
      <c r="K107" s="46">
        <v>1</v>
      </c>
      <c r="L107">
        <v>16</v>
      </c>
      <c r="N107" t="s">
        <v>59</v>
      </c>
      <c r="O107" s="9">
        <v>2762</v>
      </c>
      <c r="P107" s="9">
        <v>2861</v>
      </c>
      <c r="Q107" s="9">
        <v>2880</v>
      </c>
      <c r="R107" s="9">
        <v>3396</v>
      </c>
      <c r="S107" s="10">
        <v>0.8</v>
      </c>
      <c r="T107" s="10">
        <v>0.8</v>
      </c>
      <c r="U107" s="10">
        <v>0.8</v>
      </c>
      <c r="V107" s="46">
        <v>0.9</v>
      </c>
      <c r="W107">
        <v>16</v>
      </c>
      <c r="Y107" t="s">
        <v>52</v>
      </c>
      <c r="Z107" s="9">
        <v>12</v>
      </c>
      <c r="AA107" s="9">
        <v>14</v>
      </c>
      <c r="AB107" s="9">
        <v>12</v>
      </c>
      <c r="AC107" s="9">
        <v>15</v>
      </c>
      <c r="AD107" s="10">
        <v>0.4</v>
      </c>
      <c r="AE107" s="10">
        <v>0.5</v>
      </c>
      <c r="AF107" s="10">
        <v>0.5</v>
      </c>
      <c r="AG107" s="46">
        <v>0.7</v>
      </c>
      <c r="AH107">
        <v>16</v>
      </c>
      <c r="AJ107" t="s">
        <v>59</v>
      </c>
      <c r="AK107" s="9">
        <v>2360</v>
      </c>
      <c r="AL107" s="9">
        <v>3379</v>
      </c>
      <c r="AM107" s="9">
        <v>6212</v>
      </c>
      <c r="AN107" s="9">
        <v>4290</v>
      </c>
      <c r="AO107" s="10">
        <v>0.9</v>
      </c>
      <c r="AP107" s="10">
        <v>1.1000000000000001</v>
      </c>
      <c r="AQ107" s="10">
        <v>1.9</v>
      </c>
      <c r="AR107" s="10">
        <v>1.4</v>
      </c>
    </row>
    <row r="108" spans="1:44" x14ac:dyDescent="0.2">
      <c r="A108">
        <v>17</v>
      </c>
      <c r="C108" t="s">
        <v>59</v>
      </c>
      <c r="D108" s="9">
        <v>126</v>
      </c>
      <c r="E108" s="9">
        <v>135</v>
      </c>
      <c r="F108" s="9">
        <v>167</v>
      </c>
      <c r="G108" s="9">
        <v>176</v>
      </c>
      <c r="H108" s="10">
        <v>0.8</v>
      </c>
      <c r="I108" s="10">
        <v>0.8</v>
      </c>
      <c r="J108" s="10">
        <v>0.9</v>
      </c>
      <c r="K108" s="46">
        <v>0.9</v>
      </c>
      <c r="L108">
        <v>17</v>
      </c>
      <c r="N108" t="s">
        <v>40</v>
      </c>
      <c r="O108" s="9">
        <v>2816</v>
      </c>
      <c r="P108" s="9">
        <v>2877</v>
      </c>
      <c r="Q108" s="9">
        <v>4152</v>
      </c>
      <c r="R108" s="9">
        <v>3041</v>
      </c>
      <c r="S108" s="10">
        <v>0.9</v>
      </c>
      <c r="T108" s="10">
        <v>0.8</v>
      </c>
      <c r="U108" s="10">
        <v>1.1000000000000001</v>
      </c>
      <c r="V108" s="46">
        <v>0.8</v>
      </c>
      <c r="W108">
        <v>17</v>
      </c>
      <c r="Y108" t="s">
        <v>53</v>
      </c>
      <c r="Z108" s="9">
        <v>13</v>
      </c>
      <c r="AA108" s="9">
        <v>14</v>
      </c>
      <c r="AB108" s="9">
        <v>18</v>
      </c>
      <c r="AC108" s="9">
        <v>10</v>
      </c>
      <c r="AD108" s="10">
        <v>0.4</v>
      </c>
      <c r="AE108" s="10">
        <v>0.5</v>
      </c>
      <c r="AF108" s="10">
        <v>0.8</v>
      </c>
      <c r="AG108" s="46">
        <v>0.5</v>
      </c>
      <c r="AH108">
        <v>17</v>
      </c>
      <c r="AJ108" t="s">
        <v>45</v>
      </c>
      <c r="AK108" s="9">
        <v>2626</v>
      </c>
      <c r="AL108" s="9">
        <v>2593</v>
      </c>
      <c r="AM108" s="9">
        <v>3362</v>
      </c>
      <c r="AN108" s="9">
        <v>3420</v>
      </c>
      <c r="AO108" s="10">
        <v>1</v>
      </c>
      <c r="AP108" s="10">
        <v>0.8</v>
      </c>
      <c r="AQ108" s="10">
        <v>1</v>
      </c>
      <c r="AR108" s="10">
        <v>1.1000000000000001</v>
      </c>
    </row>
    <row r="109" spans="1:44" x14ac:dyDescent="0.2">
      <c r="A109">
        <v>18</v>
      </c>
      <c r="C109" t="s">
        <v>54</v>
      </c>
      <c r="D109" s="9">
        <v>81</v>
      </c>
      <c r="E109" s="9">
        <v>108</v>
      </c>
      <c r="F109" s="9">
        <v>93</v>
      </c>
      <c r="G109" s="9">
        <v>169</v>
      </c>
      <c r="H109" s="10">
        <v>0.5</v>
      </c>
      <c r="I109" s="10">
        <v>0.6</v>
      </c>
      <c r="J109" s="10">
        <v>0.5</v>
      </c>
      <c r="K109" s="46">
        <v>0.9</v>
      </c>
      <c r="L109">
        <v>18</v>
      </c>
      <c r="N109" t="s">
        <v>52</v>
      </c>
      <c r="O109" s="9">
        <v>1989</v>
      </c>
      <c r="P109" s="9">
        <v>2397</v>
      </c>
      <c r="Q109" s="9">
        <v>2881</v>
      </c>
      <c r="R109" s="9">
        <v>3039</v>
      </c>
      <c r="S109" s="10">
        <v>0.6</v>
      </c>
      <c r="T109" s="10">
        <v>0.7</v>
      </c>
      <c r="U109" s="10">
        <v>0.8</v>
      </c>
      <c r="V109" s="46">
        <v>0.8</v>
      </c>
      <c r="W109">
        <v>18</v>
      </c>
      <c r="Y109" t="s">
        <v>60</v>
      </c>
      <c r="Z109" s="9">
        <v>4</v>
      </c>
      <c r="AA109" s="9">
        <v>3</v>
      </c>
      <c r="AB109" s="9">
        <v>3</v>
      </c>
      <c r="AC109" s="9">
        <v>9</v>
      </c>
      <c r="AD109" s="10">
        <v>0.1</v>
      </c>
      <c r="AE109" s="10">
        <v>0.1</v>
      </c>
      <c r="AF109" s="10">
        <v>0.1</v>
      </c>
      <c r="AG109" s="46">
        <v>0.4</v>
      </c>
      <c r="AH109">
        <v>18</v>
      </c>
      <c r="AJ109" t="s">
        <v>43</v>
      </c>
      <c r="AK109" s="9">
        <v>2200</v>
      </c>
      <c r="AL109" s="9">
        <v>3106</v>
      </c>
      <c r="AM109" s="9">
        <v>3112</v>
      </c>
      <c r="AN109" s="9">
        <v>3151</v>
      </c>
      <c r="AO109" s="10">
        <v>0.8</v>
      </c>
      <c r="AP109" s="10">
        <v>1</v>
      </c>
      <c r="AQ109" s="10">
        <v>0.9</v>
      </c>
      <c r="AR109" s="10">
        <v>1</v>
      </c>
    </row>
    <row r="110" spans="1:44" x14ac:dyDescent="0.2">
      <c r="A110">
        <v>19</v>
      </c>
      <c r="C110" t="s">
        <v>46</v>
      </c>
      <c r="D110" s="9">
        <v>59</v>
      </c>
      <c r="E110" s="9">
        <v>108</v>
      </c>
      <c r="F110" s="9">
        <v>59</v>
      </c>
      <c r="G110" s="9">
        <v>131</v>
      </c>
      <c r="H110" s="10">
        <v>0.4</v>
      </c>
      <c r="I110" s="10">
        <v>0.6</v>
      </c>
      <c r="J110" s="10">
        <v>0.3</v>
      </c>
      <c r="K110" s="46">
        <v>0.7</v>
      </c>
      <c r="L110">
        <v>19</v>
      </c>
      <c r="N110" t="s">
        <v>63</v>
      </c>
      <c r="O110" s="9">
        <v>2248</v>
      </c>
      <c r="P110" s="9">
        <v>2888</v>
      </c>
      <c r="Q110" s="9">
        <v>3129</v>
      </c>
      <c r="R110" s="9">
        <v>3010</v>
      </c>
      <c r="S110" s="10">
        <v>0.7</v>
      </c>
      <c r="T110" s="10">
        <v>0.8</v>
      </c>
      <c r="U110" s="10">
        <v>0.8</v>
      </c>
      <c r="V110" s="46">
        <v>0.8</v>
      </c>
      <c r="W110">
        <v>19</v>
      </c>
      <c r="Y110" t="s">
        <v>86</v>
      </c>
      <c r="Z110" s="9">
        <v>2</v>
      </c>
      <c r="AA110" s="9">
        <v>1</v>
      </c>
      <c r="AB110" s="9">
        <v>6</v>
      </c>
      <c r="AC110" s="9">
        <v>7</v>
      </c>
      <c r="AD110" s="10">
        <v>0.1</v>
      </c>
      <c r="AE110" s="10">
        <v>0</v>
      </c>
      <c r="AF110" s="10">
        <v>0.3</v>
      </c>
      <c r="AG110" s="46">
        <v>0.3</v>
      </c>
      <c r="AH110">
        <v>19</v>
      </c>
      <c r="AJ110" t="s">
        <v>44</v>
      </c>
      <c r="AK110" s="9">
        <v>2167</v>
      </c>
      <c r="AL110" s="9">
        <v>2365</v>
      </c>
      <c r="AM110" s="9">
        <v>3109</v>
      </c>
      <c r="AN110" s="9">
        <v>3013</v>
      </c>
      <c r="AO110" s="10">
        <v>0.8</v>
      </c>
      <c r="AP110" s="10">
        <v>0.7</v>
      </c>
      <c r="AQ110" s="10">
        <v>0.9</v>
      </c>
      <c r="AR110" s="10">
        <v>1</v>
      </c>
    </row>
    <row r="111" spans="1:44" x14ac:dyDescent="0.2">
      <c r="A111">
        <v>20</v>
      </c>
      <c r="C111" t="s">
        <v>63</v>
      </c>
      <c r="D111" s="9">
        <v>178</v>
      </c>
      <c r="E111" s="9">
        <v>130</v>
      </c>
      <c r="F111" s="9">
        <v>123</v>
      </c>
      <c r="G111" s="9">
        <v>112</v>
      </c>
      <c r="H111" s="10">
        <v>1.1000000000000001</v>
      </c>
      <c r="I111" s="10">
        <v>0.7</v>
      </c>
      <c r="J111" s="10">
        <v>0.6</v>
      </c>
      <c r="K111" s="46">
        <v>0.6</v>
      </c>
      <c r="L111">
        <v>20</v>
      </c>
      <c r="N111" t="s">
        <v>80</v>
      </c>
      <c r="O111" s="9">
        <v>1256</v>
      </c>
      <c r="P111" s="9">
        <v>3009</v>
      </c>
      <c r="Q111" s="9">
        <v>4132</v>
      </c>
      <c r="R111" s="9">
        <v>2865</v>
      </c>
      <c r="S111" s="10">
        <v>0.4</v>
      </c>
      <c r="T111" s="10">
        <v>0.9</v>
      </c>
      <c r="U111" s="10">
        <v>1.1000000000000001</v>
      </c>
      <c r="V111" s="46">
        <v>0.8</v>
      </c>
      <c r="W111">
        <v>20</v>
      </c>
      <c r="Y111" t="s">
        <v>673</v>
      </c>
      <c r="Z111" s="9">
        <v>2</v>
      </c>
      <c r="AA111" s="9">
        <v>1</v>
      </c>
      <c r="AB111" s="9">
        <v>1</v>
      </c>
      <c r="AC111" s="9">
        <v>7</v>
      </c>
      <c r="AD111" s="10">
        <v>0.1</v>
      </c>
      <c r="AE111" s="10">
        <v>0.1</v>
      </c>
      <c r="AF111" s="10">
        <v>0.1</v>
      </c>
      <c r="AG111" s="46">
        <v>0.3</v>
      </c>
      <c r="AH111">
        <v>20</v>
      </c>
      <c r="AJ111" t="s">
        <v>48</v>
      </c>
      <c r="AK111" s="9">
        <v>2605</v>
      </c>
      <c r="AL111" s="9">
        <v>3764</v>
      </c>
      <c r="AM111" s="9">
        <v>3003</v>
      </c>
      <c r="AN111" s="9">
        <v>2926</v>
      </c>
      <c r="AO111" s="10">
        <v>1</v>
      </c>
      <c r="AP111" s="10">
        <v>1.2</v>
      </c>
      <c r="AQ111" s="10">
        <v>0.9</v>
      </c>
      <c r="AR111" s="10">
        <v>0.9</v>
      </c>
    </row>
    <row r="112" spans="1:44" x14ac:dyDescent="0.2">
      <c r="A112">
        <v>21</v>
      </c>
      <c r="C112" t="s">
        <v>49</v>
      </c>
      <c r="D112" s="9">
        <v>89</v>
      </c>
      <c r="E112" s="9">
        <v>81</v>
      </c>
      <c r="F112" s="9">
        <v>67</v>
      </c>
      <c r="G112" s="9">
        <v>105</v>
      </c>
      <c r="H112" s="10">
        <v>0.6</v>
      </c>
      <c r="I112" s="10">
        <v>0.5</v>
      </c>
      <c r="J112" s="10">
        <v>0.4</v>
      </c>
      <c r="K112" s="46">
        <v>0.6</v>
      </c>
      <c r="L112">
        <v>21</v>
      </c>
      <c r="N112" t="s">
        <v>43</v>
      </c>
      <c r="O112" s="9">
        <v>2521</v>
      </c>
      <c r="P112" s="9">
        <v>2494</v>
      </c>
      <c r="Q112" s="9">
        <v>2502</v>
      </c>
      <c r="R112" s="9">
        <v>2860</v>
      </c>
      <c r="S112" s="10">
        <v>0.8</v>
      </c>
      <c r="T112" s="10">
        <v>0.7</v>
      </c>
      <c r="U112" s="10">
        <v>0.7</v>
      </c>
      <c r="V112" s="46">
        <v>0.8</v>
      </c>
      <c r="W112">
        <v>21</v>
      </c>
      <c r="Y112" t="s">
        <v>50</v>
      </c>
      <c r="Z112" s="9">
        <v>8</v>
      </c>
      <c r="AA112" s="9">
        <v>5</v>
      </c>
      <c r="AB112" s="9">
        <v>4</v>
      </c>
      <c r="AC112" s="9">
        <v>6</v>
      </c>
      <c r="AD112" s="10">
        <v>0.2</v>
      </c>
      <c r="AE112" s="10">
        <v>0.2</v>
      </c>
      <c r="AF112" s="10">
        <v>0.2</v>
      </c>
      <c r="AG112" s="46">
        <v>0.3</v>
      </c>
      <c r="AH112">
        <v>21</v>
      </c>
      <c r="AJ112" t="s">
        <v>52</v>
      </c>
      <c r="AK112" s="9">
        <v>2280</v>
      </c>
      <c r="AL112" s="9">
        <v>3248</v>
      </c>
      <c r="AM112" s="9">
        <v>3048</v>
      </c>
      <c r="AN112" s="9">
        <v>2627</v>
      </c>
      <c r="AO112" s="10">
        <v>0.9</v>
      </c>
      <c r="AP112" s="10">
        <v>1</v>
      </c>
      <c r="AQ112" s="10">
        <v>0.9</v>
      </c>
      <c r="AR112" s="10">
        <v>0.8</v>
      </c>
    </row>
    <row r="113" spans="1:44" x14ac:dyDescent="0.2">
      <c r="A113">
        <v>22</v>
      </c>
      <c r="C113" t="s">
        <v>53</v>
      </c>
      <c r="D113" s="9">
        <v>79</v>
      </c>
      <c r="E113" s="9">
        <v>94</v>
      </c>
      <c r="F113" s="9">
        <v>93</v>
      </c>
      <c r="G113" s="9">
        <v>97</v>
      </c>
      <c r="H113" s="10">
        <v>0.5</v>
      </c>
      <c r="I113" s="10">
        <v>0.5</v>
      </c>
      <c r="J113" s="10">
        <v>0.5</v>
      </c>
      <c r="K113" s="46">
        <v>0.5</v>
      </c>
      <c r="L113">
        <v>22</v>
      </c>
      <c r="N113" t="s">
        <v>60</v>
      </c>
      <c r="O113" s="9">
        <v>2794</v>
      </c>
      <c r="P113" s="9">
        <v>2967</v>
      </c>
      <c r="Q113" s="9">
        <v>2947</v>
      </c>
      <c r="R113" s="9">
        <v>2614</v>
      </c>
      <c r="S113" s="10">
        <v>0.9</v>
      </c>
      <c r="T113" s="10">
        <v>0.8</v>
      </c>
      <c r="U113" s="10">
        <v>0.8</v>
      </c>
      <c r="V113" s="46">
        <v>0.7</v>
      </c>
      <c r="W113">
        <v>22</v>
      </c>
      <c r="Y113" t="s">
        <v>61</v>
      </c>
      <c r="Z113" s="9">
        <v>4</v>
      </c>
      <c r="AA113" s="9">
        <v>5</v>
      </c>
      <c r="AB113" s="9">
        <v>6</v>
      </c>
      <c r="AC113" s="9">
        <v>6</v>
      </c>
      <c r="AD113" s="10">
        <v>0.1</v>
      </c>
      <c r="AE113" s="10">
        <v>0.2</v>
      </c>
      <c r="AF113" s="10">
        <v>0.2</v>
      </c>
      <c r="AG113" s="46">
        <v>0.3</v>
      </c>
      <c r="AH113">
        <v>22</v>
      </c>
      <c r="AJ113" t="s">
        <v>92</v>
      </c>
      <c r="AK113" s="9">
        <v>11357</v>
      </c>
      <c r="AL113" s="9">
        <v>11145</v>
      </c>
      <c r="AM113" s="9">
        <v>6733</v>
      </c>
      <c r="AN113" s="9">
        <v>2109</v>
      </c>
      <c r="AO113" s="10">
        <v>4.3</v>
      </c>
      <c r="AP113" s="10">
        <v>3.5</v>
      </c>
      <c r="AQ113" s="10">
        <v>2</v>
      </c>
      <c r="AR113" s="10">
        <v>0.7</v>
      </c>
    </row>
    <row r="114" spans="1:44" x14ac:dyDescent="0.2">
      <c r="A114">
        <v>23</v>
      </c>
      <c r="C114" t="s">
        <v>79</v>
      </c>
      <c r="D114" s="9">
        <v>45</v>
      </c>
      <c r="E114" s="9">
        <v>39</v>
      </c>
      <c r="F114" s="9">
        <v>53</v>
      </c>
      <c r="G114" s="9">
        <v>87</v>
      </c>
      <c r="H114" s="10">
        <v>0.3</v>
      </c>
      <c r="I114" s="10">
        <v>0.2</v>
      </c>
      <c r="J114" s="10">
        <v>0.3</v>
      </c>
      <c r="K114" s="46">
        <v>0.5</v>
      </c>
      <c r="L114">
        <v>23</v>
      </c>
      <c r="N114" t="s">
        <v>46</v>
      </c>
      <c r="O114" s="9">
        <v>2641</v>
      </c>
      <c r="P114" s="9">
        <v>2905</v>
      </c>
      <c r="Q114" s="9">
        <v>2410</v>
      </c>
      <c r="R114" s="9">
        <v>2481</v>
      </c>
      <c r="S114" s="10">
        <v>0.8</v>
      </c>
      <c r="T114" s="10">
        <v>0.8</v>
      </c>
      <c r="U114" s="10">
        <v>0.6</v>
      </c>
      <c r="V114" s="46">
        <v>0.7</v>
      </c>
      <c r="W114">
        <v>23</v>
      </c>
      <c r="Y114" t="s">
        <v>89</v>
      </c>
      <c r="Z114" s="9">
        <v>1</v>
      </c>
      <c r="AA114" s="9">
        <v>1</v>
      </c>
      <c r="AB114" s="9">
        <v>3</v>
      </c>
      <c r="AC114" s="9">
        <v>5</v>
      </c>
      <c r="AD114" s="10">
        <v>0</v>
      </c>
      <c r="AE114" s="10">
        <v>0</v>
      </c>
      <c r="AF114" s="10">
        <v>0.1</v>
      </c>
      <c r="AG114" s="46">
        <v>0.3</v>
      </c>
      <c r="AH114">
        <v>23</v>
      </c>
      <c r="AJ114" t="s">
        <v>47</v>
      </c>
      <c r="AK114" s="9">
        <v>1816</v>
      </c>
      <c r="AL114" s="9">
        <v>2811</v>
      </c>
      <c r="AM114" s="9">
        <v>2035</v>
      </c>
      <c r="AN114" s="9">
        <v>1810</v>
      </c>
      <c r="AO114" s="10">
        <v>0.7</v>
      </c>
      <c r="AP114" s="10">
        <v>0.9</v>
      </c>
      <c r="AQ114" s="10">
        <v>0.6</v>
      </c>
      <c r="AR114" s="10">
        <v>0.6</v>
      </c>
    </row>
    <row r="115" spans="1:44" x14ac:dyDescent="0.2">
      <c r="A115">
        <v>24</v>
      </c>
      <c r="C115" t="s">
        <v>50</v>
      </c>
      <c r="D115" s="9">
        <v>69</v>
      </c>
      <c r="E115" s="9">
        <v>72</v>
      </c>
      <c r="F115" s="9">
        <v>76</v>
      </c>
      <c r="G115" s="9">
        <v>77</v>
      </c>
      <c r="H115" s="10">
        <v>0.4</v>
      </c>
      <c r="I115" s="10">
        <v>0.4</v>
      </c>
      <c r="J115" s="10">
        <v>0.4</v>
      </c>
      <c r="K115" s="46">
        <v>0.4</v>
      </c>
      <c r="L115">
        <v>24</v>
      </c>
      <c r="N115" t="s">
        <v>53</v>
      </c>
      <c r="O115" s="9">
        <v>1774</v>
      </c>
      <c r="P115" s="9">
        <v>1815</v>
      </c>
      <c r="Q115" s="9">
        <v>1989</v>
      </c>
      <c r="R115" s="9">
        <v>2109</v>
      </c>
      <c r="S115" s="10">
        <v>0.5</v>
      </c>
      <c r="T115" s="10">
        <v>0.5</v>
      </c>
      <c r="U115" s="10">
        <v>0.5</v>
      </c>
      <c r="V115" s="46">
        <v>0.6</v>
      </c>
      <c r="W115">
        <v>24</v>
      </c>
      <c r="Y115" t="s">
        <v>44</v>
      </c>
      <c r="Z115" s="9">
        <v>75</v>
      </c>
      <c r="AA115" s="9">
        <v>52</v>
      </c>
      <c r="AB115" s="9">
        <v>61</v>
      </c>
      <c r="AC115" s="9">
        <v>5</v>
      </c>
      <c r="AD115" s="10">
        <v>2.4</v>
      </c>
      <c r="AE115" s="10">
        <v>2</v>
      </c>
      <c r="AF115" s="10">
        <v>2.6</v>
      </c>
      <c r="AG115" s="46">
        <v>0.2</v>
      </c>
      <c r="AH115">
        <v>24</v>
      </c>
      <c r="AJ115" t="s">
        <v>77</v>
      </c>
      <c r="AK115" s="9">
        <v>707</v>
      </c>
      <c r="AL115" s="9">
        <v>540</v>
      </c>
      <c r="AM115" s="9">
        <v>1067</v>
      </c>
      <c r="AN115" s="9">
        <v>1686</v>
      </c>
      <c r="AO115" s="10">
        <v>0.3</v>
      </c>
      <c r="AP115" s="10">
        <v>0.2</v>
      </c>
      <c r="AQ115" s="10">
        <v>0.3</v>
      </c>
      <c r="AR115" s="10">
        <v>0.5</v>
      </c>
    </row>
    <row r="116" spans="1:44" x14ac:dyDescent="0.2">
      <c r="A116">
        <v>25</v>
      </c>
      <c r="C116" t="s">
        <v>64</v>
      </c>
      <c r="D116" s="9">
        <v>62</v>
      </c>
      <c r="E116" s="9">
        <v>62</v>
      </c>
      <c r="F116" s="9">
        <v>83</v>
      </c>
      <c r="G116" s="9">
        <v>70</v>
      </c>
      <c r="H116" s="10">
        <v>0.4</v>
      </c>
      <c r="I116" s="10">
        <v>0.4</v>
      </c>
      <c r="J116" s="10">
        <v>0.4</v>
      </c>
      <c r="K116" s="46">
        <v>0.4</v>
      </c>
      <c r="L116">
        <v>25</v>
      </c>
      <c r="N116" t="s">
        <v>50</v>
      </c>
      <c r="O116" s="9">
        <v>1458</v>
      </c>
      <c r="P116" s="9">
        <v>2105</v>
      </c>
      <c r="Q116" s="9">
        <v>1973</v>
      </c>
      <c r="R116" s="9">
        <v>1961</v>
      </c>
      <c r="S116" s="10">
        <v>0.4</v>
      </c>
      <c r="T116" s="10">
        <v>0.6</v>
      </c>
      <c r="U116" s="10">
        <v>0.5</v>
      </c>
      <c r="V116" s="46">
        <v>0.5</v>
      </c>
      <c r="W116">
        <v>25</v>
      </c>
      <c r="Y116" t="s">
        <v>46</v>
      </c>
      <c r="Z116" s="9">
        <v>2</v>
      </c>
      <c r="AA116" s="9">
        <v>3</v>
      </c>
      <c r="AB116" s="9">
        <v>4</v>
      </c>
      <c r="AC116" s="9">
        <v>5</v>
      </c>
      <c r="AD116" s="10">
        <v>0.1</v>
      </c>
      <c r="AE116" s="10">
        <v>0.1</v>
      </c>
      <c r="AF116" s="10">
        <v>0.2</v>
      </c>
      <c r="AG116" s="46">
        <v>0.2</v>
      </c>
      <c r="AH116">
        <v>25</v>
      </c>
      <c r="AJ116" t="s">
        <v>79</v>
      </c>
      <c r="AK116" s="9">
        <v>1152</v>
      </c>
      <c r="AL116" s="9">
        <v>1417</v>
      </c>
      <c r="AM116" s="9">
        <v>1633</v>
      </c>
      <c r="AN116" s="9">
        <v>1654</v>
      </c>
      <c r="AO116" s="10">
        <v>0.4</v>
      </c>
      <c r="AP116" s="10">
        <v>0.4</v>
      </c>
      <c r="AQ116" s="10">
        <v>0.5</v>
      </c>
      <c r="AR116" s="10">
        <v>0.5</v>
      </c>
    </row>
    <row r="118" spans="1:44" x14ac:dyDescent="0.2">
      <c r="A118" t="s">
        <v>669</v>
      </c>
      <c r="C118" s="20"/>
    </row>
  </sheetData>
  <mergeCells count="12">
    <mergeCell ref="W1:AG1"/>
    <mergeCell ref="Z2:AC2"/>
    <mergeCell ref="AD2:AG2"/>
    <mergeCell ref="AH1:AR1"/>
    <mergeCell ref="AK2:AN2"/>
    <mergeCell ref="AO2:AR2"/>
    <mergeCell ref="A1:K1"/>
    <mergeCell ref="D2:G2"/>
    <mergeCell ref="H2:K2"/>
    <mergeCell ref="L1:V1"/>
    <mergeCell ref="O2:R2"/>
    <mergeCell ref="S2:V2"/>
  </mergeCells>
  <pageMargins left="0.7" right="0.7" top="0.75" bottom="0.75" header="0.3" footer="0.3"/>
  <pageSetup scale="65" orientation="landscape" r:id="rId1"/>
  <rowBreaks count="1" manualBreakCount="1">
    <brk id="60" max="16383" man="1"/>
  </rowBreaks>
  <colBreaks count="2" manualBreakCount="2">
    <brk id="22" max="1048575" man="1"/>
    <brk id="33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9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2.75" x14ac:dyDescent="0.2"/>
  <cols>
    <col min="2" max="2" width="21.7109375" customWidth="1"/>
    <col min="3" max="42" width="10.7109375" customWidth="1"/>
    <col min="46" max="46" width="9.140625" customWidth="1"/>
  </cols>
  <sheetData>
    <row r="1" spans="1:46" x14ac:dyDescent="0.2">
      <c r="A1" t="s">
        <v>651</v>
      </c>
      <c r="C1" s="109">
        <v>2004</v>
      </c>
      <c r="D1" s="109"/>
      <c r="E1" s="109"/>
      <c r="F1" s="110"/>
      <c r="G1" s="108">
        <v>2005</v>
      </c>
      <c r="H1" s="109"/>
      <c r="I1" s="109"/>
      <c r="J1" s="110"/>
      <c r="K1" s="108">
        <v>2006</v>
      </c>
      <c r="L1" s="109"/>
      <c r="M1" s="109"/>
      <c r="N1" s="110"/>
      <c r="O1" s="108">
        <v>2007</v>
      </c>
      <c r="P1" s="109"/>
      <c r="Q1" s="109"/>
      <c r="R1" s="110"/>
      <c r="S1" s="108">
        <v>2008</v>
      </c>
      <c r="T1" s="109"/>
      <c r="U1" s="109"/>
      <c r="V1" s="110"/>
      <c r="W1" s="108">
        <v>2009</v>
      </c>
      <c r="X1" s="109"/>
      <c r="Y1" s="109"/>
      <c r="Z1" s="110"/>
      <c r="AA1" s="108">
        <v>2010</v>
      </c>
      <c r="AB1" s="109"/>
      <c r="AC1" s="109"/>
      <c r="AD1" s="110"/>
      <c r="AE1" s="108">
        <v>2011</v>
      </c>
      <c r="AF1" s="109"/>
      <c r="AG1" s="109"/>
      <c r="AH1" s="110"/>
      <c r="AI1" s="108">
        <v>2012</v>
      </c>
      <c r="AJ1" s="109"/>
      <c r="AK1" s="109"/>
      <c r="AL1" s="110"/>
      <c r="AM1" s="108">
        <v>2013</v>
      </c>
      <c r="AN1" s="109"/>
      <c r="AO1" s="109"/>
      <c r="AP1" s="110"/>
      <c r="AQ1" s="107" t="s">
        <v>679</v>
      </c>
      <c r="AR1" s="107"/>
      <c r="AS1" s="107"/>
      <c r="AT1" s="107"/>
    </row>
    <row r="2" spans="1:46" s="2" customFormat="1" x14ac:dyDescent="0.2">
      <c r="A2" s="2" t="s">
        <v>652</v>
      </c>
      <c r="B2" s="2" t="s">
        <v>651</v>
      </c>
      <c r="C2" s="60" t="s">
        <v>65</v>
      </c>
      <c r="D2" s="60" t="s">
        <v>383</v>
      </c>
      <c r="E2" s="60" t="s">
        <v>384</v>
      </c>
      <c r="F2" s="61" t="s">
        <v>385</v>
      </c>
      <c r="G2" s="60" t="s">
        <v>65</v>
      </c>
      <c r="H2" s="60" t="s">
        <v>383</v>
      </c>
      <c r="I2" s="60" t="s">
        <v>384</v>
      </c>
      <c r="J2" s="61" t="s">
        <v>385</v>
      </c>
      <c r="K2" s="60" t="s">
        <v>65</v>
      </c>
      <c r="L2" s="60" t="s">
        <v>383</v>
      </c>
      <c r="M2" s="60" t="s">
        <v>384</v>
      </c>
      <c r="N2" s="61" t="s">
        <v>385</v>
      </c>
      <c r="O2" s="60" t="s">
        <v>65</v>
      </c>
      <c r="P2" s="60" t="s">
        <v>383</v>
      </c>
      <c r="Q2" s="60" t="s">
        <v>384</v>
      </c>
      <c r="R2" s="61" t="s">
        <v>385</v>
      </c>
      <c r="S2" s="60" t="s">
        <v>65</v>
      </c>
      <c r="T2" s="60" t="s">
        <v>383</v>
      </c>
      <c r="U2" s="60" t="s">
        <v>384</v>
      </c>
      <c r="V2" s="61" t="s">
        <v>385</v>
      </c>
      <c r="W2" s="60" t="s">
        <v>65</v>
      </c>
      <c r="X2" s="60" t="s">
        <v>383</v>
      </c>
      <c r="Y2" s="60" t="s">
        <v>384</v>
      </c>
      <c r="Z2" s="61" t="s">
        <v>385</v>
      </c>
      <c r="AA2" s="60" t="s">
        <v>65</v>
      </c>
      <c r="AB2" s="60" t="s">
        <v>383</v>
      </c>
      <c r="AC2" s="60" t="s">
        <v>384</v>
      </c>
      <c r="AD2" s="61" t="s">
        <v>385</v>
      </c>
      <c r="AE2" s="60" t="s">
        <v>65</v>
      </c>
      <c r="AF2" s="60" t="s">
        <v>383</v>
      </c>
      <c r="AG2" s="60" t="s">
        <v>384</v>
      </c>
      <c r="AH2" s="61" t="s">
        <v>385</v>
      </c>
      <c r="AI2" s="60" t="s">
        <v>65</v>
      </c>
      <c r="AJ2" s="60" t="s">
        <v>383</v>
      </c>
      <c r="AK2" s="60" t="s">
        <v>384</v>
      </c>
      <c r="AL2" s="61" t="s">
        <v>385</v>
      </c>
      <c r="AM2" s="60" t="s">
        <v>65</v>
      </c>
      <c r="AN2" s="60" t="s">
        <v>383</v>
      </c>
      <c r="AO2" s="60" t="s">
        <v>384</v>
      </c>
      <c r="AP2" s="61" t="s">
        <v>385</v>
      </c>
      <c r="AQ2" s="60" t="s">
        <v>65</v>
      </c>
      <c r="AR2" s="60" t="s">
        <v>383</v>
      </c>
      <c r="AS2" s="60" t="s">
        <v>384</v>
      </c>
      <c r="AT2" s="60" t="s">
        <v>385</v>
      </c>
    </row>
    <row r="3" spans="1:46" x14ac:dyDescent="0.2">
      <c r="A3" s="15" t="s">
        <v>703</v>
      </c>
      <c r="C3" s="16"/>
      <c r="D3" s="16"/>
      <c r="E3" s="16"/>
      <c r="F3" s="62"/>
      <c r="G3" s="16"/>
      <c r="H3" s="16"/>
      <c r="I3" s="16"/>
      <c r="J3" s="62"/>
      <c r="K3" s="16"/>
      <c r="L3" s="16"/>
      <c r="M3" s="16"/>
      <c r="N3" s="62"/>
      <c r="O3" s="16"/>
      <c r="P3" s="16"/>
      <c r="Q3" s="16"/>
      <c r="R3" s="62"/>
      <c r="S3" s="16"/>
      <c r="T3" s="16"/>
      <c r="U3" s="16"/>
      <c r="V3" s="62"/>
      <c r="W3" s="16"/>
      <c r="X3" s="16"/>
      <c r="Y3" s="16"/>
      <c r="Z3" s="62"/>
      <c r="AA3" s="16"/>
      <c r="AB3" s="16"/>
      <c r="AC3" s="16"/>
      <c r="AD3" s="62"/>
      <c r="AE3" s="16"/>
      <c r="AF3" s="16"/>
      <c r="AG3" s="16"/>
      <c r="AH3" s="62"/>
      <c r="AL3" s="24"/>
      <c r="AM3" s="92"/>
      <c r="AN3" s="92"/>
      <c r="AO3" s="92"/>
      <c r="AP3" s="24"/>
    </row>
    <row r="4" spans="1:46" x14ac:dyDescent="0.2">
      <c r="A4" t="s">
        <v>386</v>
      </c>
      <c r="B4" t="s">
        <v>387</v>
      </c>
      <c r="C4" s="26">
        <v>18495.3</v>
      </c>
      <c r="D4" s="26">
        <v>18493.400000000001</v>
      </c>
      <c r="E4" s="26">
        <v>0</v>
      </c>
      <c r="F4" s="63">
        <f t="shared" ref="F4:F12" si="0">C4-D4-E4</f>
        <v>1.8999999999978172</v>
      </c>
      <c r="G4" s="16">
        <v>21809.73</v>
      </c>
      <c r="H4" s="16">
        <v>21809.51</v>
      </c>
      <c r="I4" s="16">
        <v>0</v>
      </c>
      <c r="J4" s="62">
        <f t="shared" ref="J4:J12" si="1">G4-H4-I4</f>
        <v>0.22000000000116415</v>
      </c>
      <c r="K4" s="16">
        <v>24822.93</v>
      </c>
      <c r="L4" s="16">
        <v>24811.31</v>
      </c>
      <c r="M4" s="16">
        <v>10.79</v>
      </c>
      <c r="N4" s="62">
        <f t="shared" ref="N4:N12" si="2">K4-L4-M4</f>
        <v>0.82999999999898222</v>
      </c>
      <c r="O4" s="16">
        <v>25289.03</v>
      </c>
      <c r="P4" s="16">
        <v>25287.03</v>
      </c>
      <c r="Q4" s="16">
        <v>0.63</v>
      </c>
      <c r="R4" s="62">
        <f t="shared" ref="R4:R12" si="3">O4-P4-Q4</f>
        <v>1.37</v>
      </c>
      <c r="S4" s="16">
        <v>33412.620000000003</v>
      </c>
      <c r="T4" s="16">
        <v>33397.949999999997</v>
      </c>
      <c r="U4" s="16">
        <v>0</v>
      </c>
      <c r="V4" s="62">
        <f t="shared" ref="V4:V12" si="4">S4-T4-U4</f>
        <v>14.67000000000553</v>
      </c>
      <c r="W4" s="16">
        <v>20521.759999999998</v>
      </c>
      <c r="X4" s="16">
        <v>20517.45</v>
      </c>
      <c r="Y4" s="16">
        <v>0</v>
      </c>
      <c r="Z4" s="62">
        <f t="shared" ref="Z4:Z12" si="5">W4-X4-Y4</f>
        <v>4.3099999999976717</v>
      </c>
      <c r="AA4" s="16">
        <v>27162.81</v>
      </c>
      <c r="AB4" s="16">
        <v>27160.58</v>
      </c>
      <c r="AC4" s="16">
        <v>0</v>
      </c>
      <c r="AD4" s="62">
        <f t="shared" ref="AD4:AD12" si="6">AA4-AB4-AC4</f>
        <v>2.2299999999995634</v>
      </c>
      <c r="AE4" s="16">
        <v>33605.69</v>
      </c>
      <c r="AF4" s="16">
        <v>33603.760000000002</v>
      </c>
      <c r="AG4" s="16">
        <v>0</v>
      </c>
      <c r="AH4" s="62">
        <f t="shared" ref="AH4:AH12" si="7">AE4-AF4-AG4</f>
        <v>1.930000000000291</v>
      </c>
      <c r="AI4" s="16">
        <v>35548.519999999997</v>
      </c>
      <c r="AJ4" s="16">
        <v>35542.58</v>
      </c>
      <c r="AK4" s="16">
        <v>0</v>
      </c>
      <c r="AL4" s="62">
        <f t="shared" ref="AL4:AL12" si="8">AI4-AJ4-AK4</f>
        <v>5.9399999999950523</v>
      </c>
      <c r="AM4" s="97">
        <v>36474.595110000002</v>
      </c>
      <c r="AN4" s="97">
        <v>36473.322981999998</v>
      </c>
      <c r="AO4" s="97">
        <v>0</v>
      </c>
      <c r="AP4" s="62">
        <f t="shared" ref="AP4:AP12" si="9">AM4-AN4-AO4</f>
        <v>1.2721280000041588</v>
      </c>
      <c r="AQ4" s="10">
        <f>IF(C4&gt;0,(AM4/(C4/0.8139)-1)*100," ")</f>
        <v>60.509280520072672</v>
      </c>
      <c r="AR4" s="10">
        <f t="shared" ref="AR4:AT4" si="10">IF(D4&gt;0,(AN4/(D4/0.8139)-1)*100," ")</f>
        <v>60.520172467203402</v>
      </c>
      <c r="AS4" s="10" t="str">
        <f t="shared" si="10"/>
        <v xml:space="preserve"> </v>
      </c>
      <c r="AT4" s="10">
        <f t="shared" si="10"/>
        <v>-45.506053726075038</v>
      </c>
    </row>
    <row r="5" spans="1:46" x14ac:dyDescent="0.2">
      <c r="A5" t="s">
        <v>388</v>
      </c>
      <c r="B5" s="33" t="s">
        <v>389</v>
      </c>
      <c r="C5" s="26">
        <v>73945.100000000006</v>
      </c>
      <c r="D5" s="26">
        <v>106.77</v>
      </c>
      <c r="E5" s="26">
        <v>29.53</v>
      </c>
      <c r="F5" s="63">
        <f t="shared" si="0"/>
        <v>73808.800000000003</v>
      </c>
      <c r="G5" s="16">
        <v>77551.320000000007</v>
      </c>
      <c r="H5" s="16">
        <v>207.67</v>
      </c>
      <c r="I5" s="16">
        <v>47.17</v>
      </c>
      <c r="J5" s="62">
        <f t="shared" si="1"/>
        <v>77296.48000000001</v>
      </c>
      <c r="K5" s="16">
        <v>88270.98</v>
      </c>
      <c r="L5" s="16">
        <v>349.57</v>
      </c>
      <c r="M5" s="16">
        <v>52.29</v>
      </c>
      <c r="N5" s="62">
        <f t="shared" si="2"/>
        <v>87869.119999999995</v>
      </c>
      <c r="O5" s="16">
        <v>95381.35</v>
      </c>
      <c r="P5" s="16">
        <v>464.76</v>
      </c>
      <c r="Q5" s="16">
        <v>97.06</v>
      </c>
      <c r="R5" s="62">
        <f t="shared" si="3"/>
        <v>94819.530000000013</v>
      </c>
      <c r="S5" s="16">
        <v>93705.03</v>
      </c>
      <c r="T5" s="16">
        <v>899.55</v>
      </c>
      <c r="U5" s="16">
        <v>112.21</v>
      </c>
      <c r="V5" s="62">
        <f t="shared" si="4"/>
        <v>92693.26999999999</v>
      </c>
      <c r="W5" s="16">
        <v>78848.039999999994</v>
      </c>
      <c r="X5" s="16">
        <v>575.16</v>
      </c>
      <c r="Y5" s="16">
        <v>118.91</v>
      </c>
      <c r="Z5" s="62">
        <f t="shared" si="5"/>
        <v>78153.969999999987</v>
      </c>
      <c r="AA5" s="16">
        <v>102633.04</v>
      </c>
      <c r="AB5" s="16">
        <v>711.39</v>
      </c>
      <c r="AC5" s="16">
        <v>167.83</v>
      </c>
      <c r="AD5" s="62">
        <f t="shared" si="6"/>
        <v>101753.81999999999</v>
      </c>
      <c r="AE5" s="16">
        <v>118506.14</v>
      </c>
      <c r="AF5" s="16">
        <v>944.6</v>
      </c>
      <c r="AG5" s="16">
        <v>91.05</v>
      </c>
      <c r="AH5" s="62">
        <f t="shared" si="7"/>
        <v>117470.48999999999</v>
      </c>
      <c r="AI5" s="16">
        <v>132031.57999999999</v>
      </c>
      <c r="AJ5" s="16">
        <v>799.67</v>
      </c>
      <c r="AK5" s="16">
        <v>79.61</v>
      </c>
      <c r="AL5" s="62">
        <f t="shared" si="8"/>
        <v>131152.29999999999</v>
      </c>
      <c r="AM5" s="97">
        <v>138683.81722900001</v>
      </c>
      <c r="AN5" s="97">
        <v>400.43368199999998</v>
      </c>
      <c r="AO5" s="97">
        <v>52.906500999999999</v>
      </c>
      <c r="AP5" s="62">
        <f t="shared" si="9"/>
        <v>138230.47704600001</v>
      </c>
      <c r="AQ5" s="10">
        <f t="shared" ref="AQ5:AQ17" si="11">IF(C5&gt;0,(AM5/(C5/0.8139)-1)*100," ")</f>
        <v>52.64670524846553</v>
      </c>
      <c r="AR5" s="10">
        <f t="shared" ref="AR5:AR17" si="12">IF(D5&gt;0,(AN5/(D5/0.8139)-1)*100," ")</f>
        <v>205.24770420511379</v>
      </c>
      <c r="AS5" s="10">
        <f t="shared" ref="AS5:AS17" si="13">IF(E5&gt;0,(AO5/(E5/0.8139)-1)*100," ")</f>
        <v>45.819848167626141</v>
      </c>
      <c r="AT5" s="10">
        <f t="shared" ref="AT5:AT17" si="14">IF(F5&gt;0,(AP5/(F5/0.8139)-1)*100," ")</f>
        <v>52.428687727939469</v>
      </c>
    </row>
    <row r="6" spans="1:46" x14ac:dyDescent="0.2">
      <c r="A6" t="s">
        <v>390</v>
      </c>
      <c r="B6" s="33" t="s">
        <v>391</v>
      </c>
      <c r="C6" s="26">
        <v>27033.09</v>
      </c>
      <c r="D6" s="26">
        <v>0</v>
      </c>
      <c r="E6" s="26">
        <v>117.69</v>
      </c>
      <c r="F6" s="63">
        <f t="shared" si="0"/>
        <v>26915.4</v>
      </c>
      <c r="G6" s="16">
        <v>26817.72</v>
      </c>
      <c r="H6" s="16">
        <v>0</v>
      </c>
      <c r="I6" s="16">
        <v>140.51</v>
      </c>
      <c r="J6" s="62">
        <f t="shared" si="1"/>
        <v>26677.210000000003</v>
      </c>
      <c r="K6" s="16">
        <v>28592.6</v>
      </c>
      <c r="L6" s="16">
        <v>0</v>
      </c>
      <c r="M6" s="16">
        <v>79.55</v>
      </c>
      <c r="N6" s="62">
        <f t="shared" si="2"/>
        <v>28513.05</v>
      </c>
      <c r="O6" s="16">
        <v>32164.15</v>
      </c>
      <c r="P6" s="16">
        <v>0</v>
      </c>
      <c r="Q6" s="16">
        <v>182.89</v>
      </c>
      <c r="R6" s="62">
        <f t="shared" si="3"/>
        <v>31981.260000000002</v>
      </c>
      <c r="S6" s="16">
        <v>30529.01</v>
      </c>
      <c r="T6" s="16">
        <v>0</v>
      </c>
      <c r="U6" s="16">
        <v>36.75</v>
      </c>
      <c r="V6" s="62">
        <f t="shared" si="4"/>
        <v>30492.26</v>
      </c>
      <c r="W6" s="16">
        <v>28689.89</v>
      </c>
      <c r="X6" s="16">
        <v>0</v>
      </c>
      <c r="Y6" s="16">
        <v>109.55</v>
      </c>
      <c r="Z6" s="62">
        <f t="shared" si="5"/>
        <v>28580.34</v>
      </c>
      <c r="AA6" s="16">
        <v>41919.15</v>
      </c>
      <c r="AB6" s="16">
        <v>0</v>
      </c>
      <c r="AC6" s="16">
        <v>127.91</v>
      </c>
      <c r="AD6" s="62">
        <f t="shared" si="6"/>
        <v>41791.24</v>
      </c>
      <c r="AE6" s="16">
        <v>45330.22</v>
      </c>
      <c r="AF6" s="16">
        <v>0</v>
      </c>
      <c r="AG6" s="16">
        <v>193.81</v>
      </c>
      <c r="AH6" s="62">
        <f t="shared" si="7"/>
        <v>45136.41</v>
      </c>
      <c r="AI6" s="16">
        <v>49567.9</v>
      </c>
      <c r="AJ6" s="16">
        <v>0</v>
      </c>
      <c r="AK6" s="16">
        <v>125.59</v>
      </c>
      <c r="AL6" s="62">
        <f t="shared" si="8"/>
        <v>49442.310000000005</v>
      </c>
      <c r="AM6" s="97">
        <v>48799.743644000002</v>
      </c>
      <c r="AN6" s="97">
        <v>0</v>
      </c>
      <c r="AO6" s="97">
        <v>372.52586000000002</v>
      </c>
      <c r="AP6" s="62">
        <f t="shared" si="9"/>
        <v>48427.217784</v>
      </c>
      <c r="AQ6" s="10">
        <f t="shared" si="11"/>
        <v>46.924052529147041</v>
      </c>
      <c r="AR6" s="10" t="str">
        <f t="shared" si="12"/>
        <v xml:space="preserve"> </v>
      </c>
      <c r="AS6" s="10">
        <f t="shared" si="13"/>
        <v>157.62494473107319</v>
      </c>
      <c r="AT6" s="10">
        <f t="shared" si="14"/>
        <v>46.440002951461224</v>
      </c>
    </row>
    <row r="7" spans="1:46" x14ac:dyDescent="0.2">
      <c r="A7" t="s">
        <v>392</v>
      </c>
      <c r="B7" s="33" t="s">
        <v>393</v>
      </c>
      <c r="C7" s="26">
        <v>25025.26</v>
      </c>
      <c r="D7" s="26">
        <v>4732.93</v>
      </c>
      <c r="E7" s="26">
        <v>2.4700000000000002</v>
      </c>
      <c r="F7" s="63">
        <f t="shared" si="0"/>
        <v>20289.859999999997</v>
      </c>
      <c r="G7" s="16">
        <v>27843.18</v>
      </c>
      <c r="H7" s="16">
        <v>5030.5200000000004</v>
      </c>
      <c r="I7" s="16">
        <v>9.65</v>
      </c>
      <c r="J7" s="62">
        <f t="shared" si="1"/>
        <v>22803.01</v>
      </c>
      <c r="K7" s="16">
        <v>34133.519999999997</v>
      </c>
      <c r="L7" s="16">
        <v>6928.69</v>
      </c>
      <c r="M7" s="16">
        <v>6.02</v>
      </c>
      <c r="N7" s="62">
        <f t="shared" si="2"/>
        <v>27198.809999999998</v>
      </c>
      <c r="O7" s="16">
        <v>37692.29</v>
      </c>
      <c r="P7" s="16">
        <v>7714.9</v>
      </c>
      <c r="Q7" s="16">
        <v>4.2</v>
      </c>
      <c r="R7" s="62">
        <f t="shared" si="3"/>
        <v>29973.19</v>
      </c>
      <c r="S7" s="16">
        <v>36803.26</v>
      </c>
      <c r="T7" s="16">
        <v>7112.31</v>
      </c>
      <c r="U7" s="16">
        <v>3.56</v>
      </c>
      <c r="V7" s="62">
        <f t="shared" si="4"/>
        <v>29687.39</v>
      </c>
      <c r="W7" s="16">
        <v>29938.02</v>
      </c>
      <c r="X7" s="16">
        <v>4193.2</v>
      </c>
      <c r="Y7" s="16">
        <v>3.59</v>
      </c>
      <c r="Z7" s="62">
        <f t="shared" si="5"/>
        <v>25741.23</v>
      </c>
      <c r="AA7" s="16">
        <v>32559.75</v>
      </c>
      <c r="AB7" s="16">
        <v>4525.3500000000004</v>
      </c>
      <c r="AC7" s="16">
        <v>18.920000000000002</v>
      </c>
      <c r="AD7" s="62">
        <f t="shared" si="6"/>
        <v>28015.480000000003</v>
      </c>
      <c r="AE7" s="16">
        <v>34733.839999999997</v>
      </c>
      <c r="AF7" s="16">
        <v>5145.7</v>
      </c>
      <c r="AG7" s="16">
        <v>23.31</v>
      </c>
      <c r="AH7" s="62">
        <f t="shared" si="7"/>
        <v>29564.829999999994</v>
      </c>
      <c r="AI7" s="16">
        <v>37530.92</v>
      </c>
      <c r="AJ7" s="16">
        <v>6313.27</v>
      </c>
      <c r="AK7" s="16">
        <v>113.56</v>
      </c>
      <c r="AL7" s="62">
        <f t="shared" si="8"/>
        <v>31104.089999999997</v>
      </c>
      <c r="AM7" s="97">
        <v>39155.937102000004</v>
      </c>
      <c r="AN7" s="97">
        <v>6905.2518739999996</v>
      </c>
      <c r="AO7" s="97">
        <v>193.43667099999999</v>
      </c>
      <c r="AP7" s="62">
        <f t="shared" si="9"/>
        <v>32057.248557000003</v>
      </c>
      <c r="AQ7" s="10">
        <f t="shared" si="11"/>
        <v>27.347397019322894</v>
      </c>
      <c r="AR7" s="10">
        <f t="shared" si="12"/>
        <v>18.746410790960333</v>
      </c>
      <c r="AS7" s="10">
        <f t="shared" si="13"/>
        <v>6274.0124099959503</v>
      </c>
      <c r="AT7" s="10">
        <f t="shared" si="14"/>
        <v>28.593270730021338</v>
      </c>
    </row>
    <row r="8" spans="1:46" x14ac:dyDescent="0.2">
      <c r="A8" t="s">
        <v>394</v>
      </c>
      <c r="B8" s="33" t="s">
        <v>395</v>
      </c>
      <c r="C8" s="26">
        <v>10625.3</v>
      </c>
      <c r="D8" s="26">
        <v>0</v>
      </c>
      <c r="E8" s="26">
        <v>1236.3900000000001</v>
      </c>
      <c r="F8" s="63">
        <f t="shared" si="0"/>
        <v>9388.91</v>
      </c>
      <c r="G8" s="16">
        <v>11629.41</v>
      </c>
      <c r="H8" s="16">
        <v>0</v>
      </c>
      <c r="I8" s="16">
        <v>762.94</v>
      </c>
      <c r="J8" s="62">
        <f t="shared" si="1"/>
        <v>10866.47</v>
      </c>
      <c r="K8" s="16">
        <v>14725.44</v>
      </c>
      <c r="L8" s="16">
        <v>0</v>
      </c>
      <c r="M8" s="16">
        <v>435.89</v>
      </c>
      <c r="N8" s="62">
        <f t="shared" si="2"/>
        <v>14289.550000000001</v>
      </c>
      <c r="O8" s="16">
        <v>14857.1</v>
      </c>
      <c r="P8" s="16">
        <v>0</v>
      </c>
      <c r="Q8" s="16">
        <v>453.97</v>
      </c>
      <c r="R8" s="62">
        <f t="shared" si="3"/>
        <v>14403.130000000001</v>
      </c>
      <c r="S8" s="16">
        <v>14539.77</v>
      </c>
      <c r="T8" s="16">
        <v>0</v>
      </c>
      <c r="U8" s="16">
        <v>271.83999999999997</v>
      </c>
      <c r="V8" s="62">
        <f t="shared" si="4"/>
        <v>14267.93</v>
      </c>
      <c r="W8" s="16">
        <v>12556.89</v>
      </c>
      <c r="X8" s="16">
        <v>0</v>
      </c>
      <c r="Y8" s="16">
        <v>464.35</v>
      </c>
      <c r="Z8" s="62">
        <f t="shared" si="5"/>
        <v>12092.539999999999</v>
      </c>
      <c r="AA8" s="16">
        <v>15856.81</v>
      </c>
      <c r="AB8" s="16">
        <v>0</v>
      </c>
      <c r="AC8" s="16">
        <v>196.51</v>
      </c>
      <c r="AD8" s="62">
        <f t="shared" si="6"/>
        <v>15660.3</v>
      </c>
      <c r="AE8" s="16">
        <v>16919.37</v>
      </c>
      <c r="AF8" s="16">
        <v>0</v>
      </c>
      <c r="AG8" s="16">
        <v>210.47</v>
      </c>
      <c r="AH8" s="62">
        <f t="shared" si="7"/>
        <v>16708.899999999998</v>
      </c>
      <c r="AI8" s="16">
        <v>17696.91</v>
      </c>
      <c r="AJ8" s="16">
        <v>0</v>
      </c>
      <c r="AK8" s="16">
        <v>357.15</v>
      </c>
      <c r="AL8" s="62">
        <f t="shared" si="8"/>
        <v>17339.759999999998</v>
      </c>
      <c r="AM8" s="97">
        <v>20683.706825000001</v>
      </c>
      <c r="AN8" s="97">
        <v>0</v>
      </c>
      <c r="AO8" s="97">
        <v>549.42589699999996</v>
      </c>
      <c r="AP8" s="62">
        <f t="shared" si="9"/>
        <v>20134.280928</v>
      </c>
      <c r="AQ8" s="10">
        <f t="shared" si="11"/>
        <v>58.437587502164654</v>
      </c>
      <c r="AR8" s="10" t="str">
        <f t="shared" si="12"/>
        <v xml:space="preserve"> </v>
      </c>
      <c r="AS8" s="10">
        <f t="shared" si="13"/>
        <v>-63.831983632324764</v>
      </c>
      <c r="AT8" s="10">
        <f t="shared" si="14"/>
        <v>74.538804262680117</v>
      </c>
    </row>
    <row r="9" spans="1:46" x14ac:dyDescent="0.2">
      <c r="A9" t="s">
        <v>396</v>
      </c>
      <c r="B9" t="s">
        <v>397</v>
      </c>
      <c r="C9" s="26">
        <v>252055.87</v>
      </c>
      <c r="D9" s="26">
        <v>216458.68</v>
      </c>
      <c r="E9" s="26">
        <v>35039.699999999997</v>
      </c>
      <c r="F9" s="63">
        <f t="shared" si="0"/>
        <v>557.49000000000524</v>
      </c>
      <c r="G9" s="16">
        <v>269424.78000000003</v>
      </c>
      <c r="H9" s="16">
        <v>232229.64</v>
      </c>
      <c r="I9" s="16">
        <v>36610.230000000003</v>
      </c>
      <c r="J9" s="62">
        <f t="shared" si="1"/>
        <v>584.91000000001077</v>
      </c>
      <c r="K9" s="16">
        <v>308501.84000000003</v>
      </c>
      <c r="L9" s="16">
        <v>269470.01</v>
      </c>
      <c r="M9" s="16">
        <v>38166.65</v>
      </c>
      <c r="N9" s="62">
        <f t="shared" si="2"/>
        <v>865.18000000001484</v>
      </c>
      <c r="O9" s="16">
        <v>320993.09000000003</v>
      </c>
      <c r="P9" s="16">
        <v>280896.09999999998</v>
      </c>
      <c r="Q9" s="16">
        <v>38410.910000000003</v>
      </c>
      <c r="R9" s="62">
        <f t="shared" si="3"/>
        <v>1686.0800000000454</v>
      </c>
      <c r="S9" s="16">
        <v>321616.01</v>
      </c>
      <c r="T9" s="16">
        <v>282629.68</v>
      </c>
      <c r="U9" s="16">
        <v>37154.42</v>
      </c>
      <c r="V9" s="62">
        <f t="shared" si="4"/>
        <v>1831.910000000018</v>
      </c>
      <c r="W9" s="16">
        <v>254152</v>
      </c>
      <c r="X9" s="16">
        <v>219951.91</v>
      </c>
      <c r="Y9" s="16">
        <v>32408.6</v>
      </c>
      <c r="Z9" s="62">
        <f t="shared" si="5"/>
        <v>1791.489999999998</v>
      </c>
      <c r="AA9" s="16">
        <v>312019.45</v>
      </c>
      <c r="AB9" s="16">
        <v>269459.92</v>
      </c>
      <c r="AC9" s="16">
        <v>40694.57</v>
      </c>
      <c r="AD9" s="62">
        <f t="shared" si="6"/>
        <v>1864.9600000000282</v>
      </c>
      <c r="AE9" s="16">
        <v>346417.32</v>
      </c>
      <c r="AF9" s="16">
        <v>302134.09000000003</v>
      </c>
      <c r="AG9" s="16">
        <v>42988.07</v>
      </c>
      <c r="AH9" s="62">
        <f t="shared" si="7"/>
        <v>1295.1599999999817</v>
      </c>
      <c r="AI9" s="16">
        <v>366489.3</v>
      </c>
      <c r="AJ9" s="16">
        <v>320326.45</v>
      </c>
      <c r="AK9" s="16">
        <v>45049.43</v>
      </c>
      <c r="AL9" s="62">
        <f t="shared" si="8"/>
        <v>1113.4199999999764</v>
      </c>
      <c r="AM9" s="97">
        <v>376141.64920699998</v>
      </c>
      <c r="AN9" s="97">
        <v>328310.55822499999</v>
      </c>
      <c r="AO9" s="97">
        <v>46225.540747999999</v>
      </c>
      <c r="AP9" s="62">
        <f t="shared" si="9"/>
        <v>1605.5502339999948</v>
      </c>
      <c r="AQ9" s="10">
        <f t="shared" si="11"/>
        <v>21.457868959599026</v>
      </c>
      <c r="AR9" s="10">
        <f t="shared" si="12"/>
        <v>23.447100083640681</v>
      </c>
      <c r="AS9" s="10">
        <f t="shared" si="13"/>
        <v>7.3724022032072289</v>
      </c>
      <c r="AT9" s="10">
        <f t="shared" si="14"/>
        <v>134.40013909712883</v>
      </c>
    </row>
    <row r="10" spans="1:46" x14ac:dyDescent="0.2">
      <c r="A10" t="s">
        <v>398</v>
      </c>
      <c r="B10" t="s">
        <v>399</v>
      </c>
      <c r="C10" s="26">
        <v>57201.43</v>
      </c>
      <c r="D10" s="26">
        <v>26107.360000000001</v>
      </c>
      <c r="E10" s="26">
        <v>30890.52</v>
      </c>
      <c r="F10" s="63">
        <f t="shared" si="0"/>
        <v>203.54999999999927</v>
      </c>
      <c r="G10" s="16">
        <v>65685.850000000006</v>
      </c>
      <c r="H10" s="16">
        <v>32849.9</v>
      </c>
      <c r="I10" s="16">
        <v>32630.46</v>
      </c>
      <c r="J10" s="62">
        <f t="shared" si="1"/>
        <v>205.49000000000524</v>
      </c>
      <c r="K10" s="16">
        <v>71579.259999999995</v>
      </c>
      <c r="L10" s="16">
        <v>36591.019999999997</v>
      </c>
      <c r="M10" s="16">
        <v>34820.959999999999</v>
      </c>
      <c r="N10" s="62">
        <f t="shared" si="2"/>
        <v>167.27999999999884</v>
      </c>
      <c r="O10" s="16">
        <v>70459.44</v>
      </c>
      <c r="P10" s="16">
        <v>38346.42</v>
      </c>
      <c r="Q10" s="16">
        <v>32006.16</v>
      </c>
      <c r="R10" s="62">
        <f t="shared" si="3"/>
        <v>106.86000000000422</v>
      </c>
      <c r="S10" s="16">
        <v>72074.64</v>
      </c>
      <c r="T10" s="16">
        <v>45741.7</v>
      </c>
      <c r="U10" s="16">
        <v>26228.49</v>
      </c>
      <c r="V10" s="62">
        <f t="shared" si="4"/>
        <v>104.45000000000073</v>
      </c>
      <c r="W10" s="16">
        <v>50037.79</v>
      </c>
      <c r="X10" s="16">
        <v>31113.64</v>
      </c>
      <c r="Y10" s="16">
        <v>18838.04</v>
      </c>
      <c r="Z10" s="62">
        <f t="shared" si="5"/>
        <v>86.110000000000582</v>
      </c>
      <c r="AA10" s="16">
        <v>60529.1</v>
      </c>
      <c r="AB10" s="16">
        <v>37883.74</v>
      </c>
      <c r="AC10" s="16">
        <v>22546.51</v>
      </c>
      <c r="AD10" s="62">
        <f t="shared" si="6"/>
        <v>98.850000000002183</v>
      </c>
      <c r="AE10" s="16">
        <v>70546.399999999994</v>
      </c>
      <c r="AF10" s="16">
        <v>46598.09</v>
      </c>
      <c r="AG10" s="16">
        <v>23868.09</v>
      </c>
      <c r="AH10" s="62">
        <f t="shared" si="7"/>
        <v>80.219999999997526</v>
      </c>
      <c r="AI10" s="16">
        <v>69618.09</v>
      </c>
      <c r="AJ10" s="16">
        <v>46402.91</v>
      </c>
      <c r="AK10" s="16">
        <v>23084.95</v>
      </c>
      <c r="AL10" s="62">
        <f t="shared" si="8"/>
        <v>130.22999999999229</v>
      </c>
      <c r="AM10" s="97">
        <v>70617.646355000004</v>
      </c>
      <c r="AN10" s="97">
        <v>47317.040342</v>
      </c>
      <c r="AO10" s="97">
        <v>23165.872875000001</v>
      </c>
      <c r="AP10" s="62">
        <f t="shared" si="9"/>
        <v>134.73313800000324</v>
      </c>
      <c r="AQ10" s="10">
        <f t="shared" si="11"/>
        <v>0.47948516030893451</v>
      </c>
      <c r="AR10" s="10">
        <f t="shared" si="12"/>
        <v>47.511426411378999</v>
      </c>
      <c r="AS10" s="10">
        <f t="shared" si="13"/>
        <v>-38.962814698611417</v>
      </c>
      <c r="AT10" s="10">
        <f t="shared" si="14"/>
        <v>-46.126602300072207</v>
      </c>
    </row>
    <row r="11" spans="1:46" x14ac:dyDescent="0.2">
      <c r="A11" t="s">
        <v>400</v>
      </c>
      <c r="B11" t="s">
        <v>401</v>
      </c>
      <c r="C11" s="26">
        <v>66495.5</v>
      </c>
      <c r="D11" s="26">
        <v>63119.1</v>
      </c>
      <c r="E11" s="26">
        <v>3292.5</v>
      </c>
      <c r="F11" s="63">
        <f t="shared" si="0"/>
        <v>83.900000000001455</v>
      </c>
      <c r="G11" s="16">
        <v>89753.41</v>
      </c>
      <c r="H11" s="16">
        <v>86047.84</v>
      </c>
      <c r="I11" s="16">
        <v>3619.58</v>
      </c>
      <c r="J11" s="62">
        <f t="shared" si="1"/>
        <v>85.990000000007058</v>
      </c>
      <c r="K11" s="16">
        <v>103499.01</v>
      </c>
      <c r="L11" s="16">
        <v>99546.71</v>
      </c>
      <c r="M11" s="16">
        <v>3881.85</v>
      </c>
      <c r="N11" s="62">
        <f t="shared" si="2"/>
        <v>70.449999999988449</v>
      </c>
      <c r="O11" s="16">
        <v>110188.8</v>
      </c>
      <c r="P11" s="16">
        <v>105548.21</v>
      </c>
      <c r="Q11" s="16">
        <v>4551.47</v>
      </c>
      <c r="R11" s="62">
        <f t="shared" si="3"/>
        <v>89.119999999996253</v>
      </c>
      <c r="S11" s="16">
        <v>147318.54999999999</v>
      </c>
      <c r="T11" s="16">
        <v>141881.35</v>
      </c>
      <c r="U11" s="16">
        <v>5268.72</v>
      </c>
      <c r="V11" s="62">
        <f t="shared" si="4"/>
        <v>168.47999999998228</v>
      </c>
      <c r="W11" s="16">
        <v>89788.01</v>
      </c>
      <c r="X11" s="16">
        <v>84166.02</v>
      </c>
      <c r="Y11" s="16">
        <v>5523.23</v>
      </c>
      <c r="Z11" s="62">
        <f t="shared" si="5"/>
        <v>98.759999999991123</v>
      </c>
      <c r="AA11" s="16">
        <v>113818.9</v>
      </c>
      <c r="AB11" s="16">
        <v>105899.45</v>
      </c>
      <c r="AC11" s="16">
        <v>7796.5</v>
      </c>
      <c r="AD11" s="62">
        <f t="shared" si="6"/>
        <v>122.94999999999709</v>
      </c>
      <c r="AE11" s="16">
        <v>143706.37</v>
      </c>
      <c r="AF11" s="16">
        <v>133564.45000000001</v>
      </c>
      <c r="AG11" s="16">
        <v>9918.58</v>
      </c>
      <c r="AH11" s="62">
        <f t="shared" si="7"/>
        <v>223.33999999998377</v>
      </c>
      <c r="AI11" s="16">
        <v>141351.67000000001</v>
      </c>
      <c r="AJ11" s="16">
        <v>132735.53</v>
      </c>
      <c r="AK11" s="16">
        <v>8445.83</v>
      </c>
      <c r="AL11" s="62">
        <f t="shared" si="8"/>
        <v>170.31000000001404</v>
      </c>
      <c r="AM11" s="97">
        <v>118000.284527</v>
      </c>
      <c r="AN11" s="97">
        <v>110231.416406</v>
      </c>
      <c r="AO11" s="97">
        <v>7612.9205840000004</v>
      </c>
      <c r="AP11" s="62">
        <f t="shared" si="9"/>
        <v>155.94753699999183</v>
      </c>
      <c r="AQ11" s="10">
        <f t="shared" si="11"/>
        <v>44.431475177305678</v>
      </c>
      <c r="AR11" s="10">
        <f t="shared" si="12"/>
        <v>42.139779896803667</v>
      </c>
      <c r="AS11" s="10">
        <f t="shared" si="13"/>
        <v>88.190009516100233</v>
      </c>
      <c r="AT11" s="10">
        <f t="shared" si="14"/>
        <v>51.282122007498373</v>
      </c>
    </row>
    <row r="12" spans="1:46" x14ac:dyDescent="0.2">
      <c r="A12" t="s">
        <v>402</v>
      </c>
      <c r="B12" t="s">
        <v>403</v>
      </c>
      <c r="C12" s="26">
        <v>17218.900000000001</v>
      </c>
      <c r="D12" s="26">
        <v>0</v>
      </c>
      <c r="E12" s="26">
        <v>16692.7</v>
      </c>
      <c r="F12" s="63">
        <f t="shared" si="0"/>
        <v>526.20000000000073</v>
      </c>
      <c r="G12" s="16">
        <v>20424.47</v>
      </c>
      <c r="H12" s="16">
        <v>0</v>
      </c>
      <c r="I12" s="16">
        <v>19717.939999999999</v>
      </c>
      <c r="J12" s="62">
        <f t="shared" si="1"/>
        <v>706.53000000000247</v>
      </c>
      <c r="K12" s="16">
        <v>25655.47</v>
      </c>
      <c r="L12" s="16">
        <v>0</v>
      </c>
      <c r="M12" s="16">
        <v>24272.78</v>
      </c>
      <c r="N12" s="62">
        <f t="shared" si="2"/>
        <v>1382.6900000000023</v>
      </c>
      <c r="O12" s="16">
        <v>25103.599999999999</v>
      </c>
      <c r="P12" s="16">
        <v>0</v>
      </c>
      <c r="Q12" s="16">
        <v>23426.29</v>
      </c>
      <c r="R12" s="62">
        <f t="shared" si="3"/>
        <v>1677.3099999999977</v>
      </c>
      <c r="S12" s="16">
        <v>25341.27</v>
      </c>
      <c r="T12" s="16">
        <v>0</v>
      </c>
      <c r="U12" s="16">
        <v>23212.07</v>
      </c>
      <c r="V12" s="62">
        <f t="shared" si="4"/>
        <v>2129.2000000000007</v>
      </c>
      <c r="W12" s="16">
        <v>21800.59</v>
      </c>
      <c r="X12" s="16">
        <v>0</v>
      </c>
      <c r="Y12" s="16">
        <v>20955.580000000002</v>
      </c>
      <c r="Z12" s="62">
        <f t="shared" si="5"/>
        <v>845.0099999999984</v>
      </c>
      <c r="AA12" s="16">
        <v>25924.23</v>
      </c>
      <c r="AB12" s="16">
        <v>0</v>
      </c>
      <c r="AC12" s="16">
        <v>24247.27</v>
      </c>
      <c r="AD12" s="62">
        <f t="shared" si="6"/>
        <v>1676.9599999999991</v>
      </c>
      <c r="AE12" s="16">
        <v>31709.25</v>
      </c>
      <c r="AF12" s="16">
        <v>0</v>
      </c>
      <c r="AG12" s="16">
        <v>28680.23</v>
      </c>
      <c r="AH12" s="62">
        <f t="shared" si="7"/>
        <v>3029.0200000000004</v>
      </c>
      <c r="AI12" s="16">
        <v>33639.15</v>
      </c>
      <c r="AJ12" s="16">
        <v>0</v>
      </c>
      <c r="AK12" s="16">
        <v>30312.959999999999</v>
      </c>
      <c r="AL12" s="62">
        <f t="shared" si="8"/>
        <v>3326.1900000000023</v>
      </c>
      <c r="AM12" s="97">
        <v>37114.838663000002</v>
      </c>
      <c r="AN12" s="97">
        <v>0</v>
      </c>
      <c r="AO12" s="97">
        <v>32656.516363999999</v>
      </c>
      <c r="AP12" s="62">
        <f t="shared" si="9"/>
        <v>4458.3222990000031</v>
      </c>
      <c r="AQ12" s="10">
        <f t="shared" si="11"/>
        <v>75.433780252023624</v>
      </c>
      <c r="AR12" s="10" t="str">
        <f t="shared" si="12"/>
        <v xml:space="preserve"> </v>
      </c>
      <c r="AS12" s="10">
        <f t="shared" si="13"/>
        <v>59.226120811250404</v>
      </c>
      <c r="AT12" s="10">
        <f t="shared" si="14"/>
        <v>589.5911286879699</v>
      </c>
    </row>
    <row r="13" spans="1:46" x14ac:dyDescent="0.2">
      <c r="A13" t="s">
        <v>404</v>
      </c>
      <c r="B13" s="27" t="s">
        <v>405</v>
      </c>
      <c r="C13" s="26">
        <v>1469670.75</v>
      </c>
      <c r="D13" s="26">
        <v>724945.89</v>
      </c>
      <c r="E13" s="26">
        <v>329387.46999999997</v>
      </c>
      <c r="F13" s="63">
        <f>C13-D13-E13</f>
        <v>415337.39</v>
      </c>
      <c r="G13" s="16">
        <v>1670940.37</v>
      </c>
      <c r="H13" s="16">
        <v>859440.28</v>
      </c>
      <c r="I13" s="16">
        <v>359120.25</v>
      </c>
      <c r="J13" s="62">
        <f>G13-H13-I13</f>
        <v>452379.84000000008</v>
      </c>
      <c r="K13" s="16">
        <v>1855119.26</v>
      </c>
      <c r="L13" s="16">
        <v>971099.83</v>
      </c>
      <c r="M13" s="16">
        <v>394457.82</v>
      </c>
      <c r="N13" s="62">
        <f>K13-L13-M13</f>
        <v>489561.61000000004</v>
      </c>
      <c r="O13" s="16">
        <v>1953698.8</v>
      </c>
      <c r="P13" s="16">
        <v>1023796.37</v>
      </c>
      <c r="Q13" s="16">
        <v>415261.14</v>
      </c>
      <c r="R13" s="62">
        <f>O13-P13-Q13</f>
        <v>514641.29000000004</v>
      </c>
      <c r="S13" s="16">
        <v>2100141.2200000002</v>
      </c>
      <c r="T13" s="16">
        <v>1152327.46</v>
      </c>
      <c r="U13" s="16">
        <v>417227.09</v>
      </c>
      <c r="V13" s="62">
        <f>S13-T13-U13</f>
        <v>530586.67000000016</v>
      </c>
      <c r="W13" s="16">
        <v>1557876.21</v>
      </c>
      <c r="X13" s="16">
        <v>795278.51</v>
      </c>
      <c r="Y13" s="16">
        <v>366938.26</v>
      </c>
      <c r="Z13" s="62">
        <f>W13-X13-Y13</f>
        <v>395659.43999999994</v>
      </c>
      <c r="AA13" s="16">
        <v>1912091.63</v>
      </c>
      <c r="AB13" s="16">
        <v>978798.84</v>
      </c>
      <c r="AC13" s="16">
        <v>444319.01</v>
      </c>
      <c r="AD13" s="62">
        <f>AA13-AB13-AC13</f>
        <v>488973.77999999991</v>
      </c>
      <c r="AE13" s="16">
        <v>2206956.3700000006</v>
      </c>
      <c r="AF13" s="16">
        <v>1159096.33</v>
      </c>
      <c r="AG13" s="16">
        <v>493038.03</v>
      </c>
      <c r="AH13" s="62">
        <f>AE13-AF13-AG13</f>
        <v>554822.01000000047</v>
      </c>
      <c r="AI13" s="16">
        <v>2275042.7500000005</v>
      </c>
      <c r="AJ13" s="16">
        <v>1190125.1499999999</v>
      </c>
      <c r="AK13" s="16">
        <v>500461.12</v>
      </c>
      <c r="AL13" s="62">
        <f>AI13-AJ13-AK13</f>
        <v>584456.48000000056</v>
      </c>
      <c r="AM13" s="97">
        <v>2267556.8842670005</v>
      </c>
      <c r="AN13" s="97">
        <v>1148318.6961380001</v>
      </c>
      <c r="AO13" s="97">
        <v>509385.31327099999</v>
      </c>
      <c r="AP13" s="62">
        <f>AM13-AN13-AO13</f>
        <v>609852.87485800032</v>
      </c>
      <c r="AQ13" s="10">
        <f t="shared" si="11"/>
        <v>25.576735340545611</v>
      </c>
      <c r="AR13" s="10">
        <f t="shared" si="12"/>
        <v>28.922254706033044</v>
      </c>
      <c r="AS13" s="10">
        <f t="shared" si="13"/>
        <v>25.866568777272224</v>
      </c>
      <c r="AT13" s="10">
        <f t="shared" si="14"/>
        <v>19.507481579475993</v>
      </c>
    </row>
    <row r="14" spans="1:46" x14ac:dyDescent="0.2">
      <c r="B14" s="27" t="s">
        <v>406</v>
      </c>
      <c r="C14" s="26">
        <f>SUM(C4:C12)</f>
        <v>548095.75</v>
      </c>
      <c r="D14" s="26">
        <f t="shared" ref="D14:AL14" si="15">SUM(D4:D12)</f>
        <v>329018.23999999999</v>
      </c>
      <c r="E14" s="26">
        <f t="shared" si="15"/>
        <v>87301.5</v>
      </c>
      <c r="F14" s="63">
        <f t="shared" si="15"/>
        <v>131776.01</v>
      </c>
      <c r="G14" s="26">
        <f t="shared" si="15"/>
        <v>610939.87</v>
      </c>
      <c r="H14" s="26">
        <f t="shared" si="15"/>
        <v>378175.08000000007</v>
      </c>
      <c r="I14" s="26">
        <f t="shared" si="15"/>
        <v>93538.48</v>
      </c>
      <c r="J14" s="63">
        <f t="shared" si="15"/>
        <v>139226.31000000006</v>
      </c>
      <c r="K14" s="26">
        <f t="shared" si="15"/>
        <v>699781.05</v>
      </c>
      <c r="L14" s="26">
        <f t="shared" si="15"/>
        <v>437697.31000000006</v>
      </c>
      <c r="M14" s="26">
        <f t="shared" si="15"/>
        <v>101726.78</v>
      </c>
      <c r="N14" s="63">
        <f t="shared" si="15"/>
        <v>160356.96</v>
      </c>
      <c r="O14" s="26">
        <f t="shared" si="15"/>
        <v>732128.85</v>
      </c>
      <c r="P14" s="26">
        <f t="shared" si="15"/>
        <v>458257.42</v>
      </c>
      <c r="Q14" s="26">
        <f t="shared" si="15"/>
        <v>99133.580000000016</v>
      </c>
      <c r="R14" s="63">
        <f t="shared" si="15"/>
        <v>174737.85000000006</v>
      </c>
      <c r="S14" s="26">
        <f t="shared" si="15"/>
        <v>775340.15999999992</v>
      </c>
      <c r="T14" s="26">
        <f t="shared" si="15"/>
        <v>511662.54000000004</v>
      </c>
      <c r="U14" s="26">
        <f t="shared" si="15"/>
        <v>92288.06</v>
      </c>
      <c r="V14" s="63">
        <f t="shared" si="15"/>
        <v>171389.56</v>
      </c>
      <c r="W14" s="26">
        <f t="shared" si="15"/>
        <v>586332.98999999987</v>
      </c>
      <c r="X14" s="26">
        <f t="shared" si="15"/>
        <v>360517.38</v>
      </c>
      <c r="Y14" s="26">
        <f t="shared" si="15"/>
        <v>78421.850000000006</v>
      </c>
      <c r="Z14" s="63">
        <f t="shared" si="15"/>
        <v>147393.75999999998</v>
      </c>
      <c r="AA14" s="26">
        <f t="shared" si="15"/>
        <v>732423.24</v>
      </c>
      <c r="AB14" s="26">
        <f t="shared" si="15"/>
        <v>445640.43</v>
      </c>
      <c r="AC14" s="26">
        <f t="shared" si="15"/>
        <v>95796.02</v>
      </c>
      <c r="AD14" s="63">
        <f t="shared" si="15"/>
        <v>190986.79</v>
      </c>
      <c r="AE14" s="26">
        <f t="shared" si="15"/>
        <v>841474.60000000009</v>
      </c>
      <c r="AF14" s="26">
        <f t="shared" si="15"/>
        <v>521990.69</v>
      </c>
      <c r="AG14" s="26">
        <f t="shared" si="15"/>
        <v>105973.61</v>
      </c>
      <c r="AH14" s="63">
        <f t="shared" si="15"/>
        <v>213510.29999999993</v>
      </c>
      <c r="AI14" s="26">
        <f t="shared" si="15"/>
        <v>883474.03999999992</v>
      </c>
      <c r="AJ14" s="26">
        <f t="shared" si="15"/>
        <v>542120.41</v>
      </c>
      <c r="AK14" s="26">
        <f t="shared" si="15"/>
        <v>107569.08000000002</v>
      </c>
      <c r="AL14" s="63">
        <f t="shared" si="15"/>
        <v>233784.55</v>
      </c>
      <c r="AM14" s="26">
        <f t="shared" ref="AM14:AP14" si="16">SUM(AM4:AM12)</f>
        <v>885672.21866200003</v>
      </c>
      <c r="AN14" s="26">
        <f t="shared" si="16"/>
        <v>529638.02351099998</v>
      </c>
      <c r="AO14" s="26">
        <f t="shared" si="16"/>
        <v>110829.1455</v>
      </c>
      <c r="AP14" s="63">
        <f t="shared" si="16"/>
        <v>245205.04965100004</v>
      </c>
      <c r="AQ14" s="10">
        <f t="shared" si="11"/>
        <v>31.518738973801884</v>
      </c>
      <c r="AR14" s="10">
        <f t="shared" si="12"/>
        <v>31.017778022155508</v>
      </c>
      <c r="AS14" s="10">
        <f t="shared" si="13"/>
        <v>3.324503613855434</v>
      </c>
      <c r="AT14" s="10">
        <f t="shared" si="14"/>
        <v>51.44819600392281</v>
      </c>
    </row>
    <row r="15" spans="1:46" x14ac:dyDescent="0.2">
      <c r="B15" s="27" t="s">
        <v>72</v>
      </c>
      <c r="C15" s="26">
        <f>C13-C14</f>
        <v>921575</v>
      </c>
      <c r="D15" s="26">
        <f t="shared" ref="D15:AL15" si="17">D13-D14</f>
        <v>395927.65</v>
      </c>
      <c r="E15" s="26">
        <f t="shared" si="17"/>
        <v>242085.96999999997</v>
      </c>
      <c r="F15" s="63">
        <f t="shared" si="17"/>
        <v>283561.38</v>
      </c>
      <c r="G15" s="26">
        <f t="shared" si="17"/>
        <v>1060000.5</v>
      </c>
      <c r="H15" s="26">
        <f t="shared" si="17"/>
        <v>481265.19999999995</v>
      </c>
      <c r="I15" s="26">
        <f t="shared" si="17"/>
        <v>265581.77</v>
      </c>
      <c r="J15" s="63">
        <f t="shared" si="17"/>
        <v>313153.53000000003</v>
      </c>
      <c r="K15" s="26">
        <f t="shared" si="17"/>
        <v>1155338.21</v>
      </c>
      <c r="L15" s="26">
        <f t="shared" si="17"/>
        <v>533402.5199999999</v>
      </c>
      <c r="M15" s="26">
        <f t="shared" si="17"/>
        <v>292731.04000000004</v>
      </c>
      <c r="N15" s="63">
        <f t="shared" si="17"/>
        <v>329204.65000000002</v>
      </c>
      <c r="O15" s="26">
        <f t="shared" si="17"/>
        <v>1221569.9500000002</v>
      </c>
      <c r="P15" s="26">
        <f t="shared" si="17"/>
        <v>565538.94999999995</v>
      </c>
      <c r="Q15" s="26">
        <f t="shared" si="17"/>
        <v>316127.56</v>
      </c>
      <c r="R15" s="63">
        <f t="shared" si="17"/>
        <v>339903.43999999994</v>
      </c>
      <c r="S15" s="26">
        <f t="shared" si="17"/>
        <v>1324801.0600000003</v>
      </c>
      <c r="T15" s="26">
        <f t="shared" si="17"/>
        <v>640664.91999999993</v>
      </c>
      <c r="U15" s="26">
        <f t="shared" si="17"/>
        <v>324939.03000000003</v>
      </c>
      <c r="V15" s="63">
        <f t="shared" si="17"/>
        <v>359197.11000000016</v>
      </c>
      <c r="W15" s="26">
        <f t="shared" si="17"/>
        <v>971543.22000000009</v>
      </c>
      <c r="X15" s="26">
        <f t="shared" si="17"/>
        <v>434761.13</v>
      </c>
      <c r="Y15" s="26">
        <f t="shared" si="17"/>
        <v>288516.41000000003</v>
      </c>
      <c r="Z15" s="63">
        <f t="shared" si="17"/>
        <v>248265.67999999996</v>
      </c>
      <c r="AA15" s="26">
        <f t="shared" si="17"/>
        <v>1179668.3899999999</v>
      </c>
      <c r="AB15" s="26">
        <f t="shared" si="17"/>
        <v>533158.40999999992</v>
      </c>
      <c r="AC15" s="26">
        <f t="shared" si="17"/>
        <v>348522.99</v>
      </c>
      <c r="AD15" s="63">
        <f t="shared" si="17"/>
        <v>297986.98999999987</v>
      </c>
      <c r="AE15" s="26">
        <f t="shared" si="17"/>
        <v>1365481.7700000005</v>
      </c>
      <c r="AF15" s="26">
        <f t="shared" si="17"/>
        <v>637105.64000000013</v>
      </c>
      <c r="AG15" s="26">
        <f t="shared" si="17"/>
        <v>387064.42000000004</v>
      </c>
      <c r="AH15" s="63">
        <f t="shared" si="17"/>
        <v>341311.71000000054</v>
      </c>
      <c r="AI15" s="26">
        <f t="shared" si="17"/>
        <v>1391568.7100000004</v>
      </c>
      <c r="AJ15" s="26">
        <f t="shared" si="17"/>
        <v>648004.73999999987</v>
      </c>
      <c r="AK15" s="26">
        <f t="shared" si="17"/>
        <v>392892.04</v>
      </c>
      <c r="AL15" s="63">
        <f t="shared" si="17"/>
        <v>350671.93000000058</v>
      </c>
      <c r="AM15" s="26">
        <f t="shared" ref="AM15:AP15" si="18">AM13-AM14</f>
        <v>1381884.6656050005</v>
      </c>
      <c r="AN15" s="26">
        <f t="shared" si="18"/>
        <v>618680.67262700014</v>
      </c>
      <c r="AO15" s="26">
        <f t="shared" si="18"/>
        <v>398556.16777100001</v>
      </c>
      <c r="AP15" s="63">
        <f t="shared" si="18"/>
        <v>364647.82520700025</v>
      </c>
      <c r="AQ15" s="10">
        <f t="shared" si="11"/>
        <v>22.042799483049102</v>
      </c>
      <c r="AR15" s="10">
        <f t="shared" si="12"/>
        <v>27.180862324496747</v>
      </c>
      <c r="AS15" s="10">
        <f t="shared" si="13"/>
        <v>33.995730916920522</v>
      </c>
      <c r="AT15" s="10">
        <f t="shared" si="14"/>
        <v>4.6640642445658465</v>
      </c>
    </row>
    <row r="16" spans="1:46" x14ac:dyDescent="0.2">
      <c r="B16" s="27" t="s">
        <v>407</v>
      </c>
      <c r="C16" s="26">
        <f>SUM(C5:C8)</f>
        <v>136628.75</v>
      </c>
      <c r="D16" s="26">
        <f t="shared" ref="D16:AL16" si="19">SUM(D5:D8)</f>
        <v>4839.7000000000007</v>
      </c>
      <c r="E16" s="26">
        <f t="shared" si="19"/>
        <v>1386.0800000000002</v>
      </c>
      <c r="F16" s="63">
        <f t="shared" si="19"/>
        <v>130402.97000000002</v>
      </c>
      <c r="G16" s="26">
        <f t="shared" si="19"/>
        <v>143841.63</v>
      </c>
      <c r="H16" s="26">
        <f t="shared" si="19"/>
        <v>5238.1900000000005</v>
      </c>
      <c r="I16" s="26">
        <f t="shared" si="19"/>
        <v>960.2700000000001</v>
      </c>
      <c r="J16" s="63">
        <f t="shared" si="19"/>
        <v>137643.17000000001</v>
      </c>
      <c r="K16" s="26">
        <f t="shared" si="19"/>
        <v>165722.53999999998</v>
      </c>
      <c r="L16" s="26">
        <f t="shared" si="19"/>
        <v>7278.2599999999993</v>
      </c>
      <c r="M16" s="26">
        <f t="shared" si="19"/>
        <v>573.75</v>
      </c>
      <c r="N16" s="63">
        <f t="shared" si="19"/>
        <v>157870.52999999997</v>
      </c>
      <c r="O16" s="26">
        <f t="shared" si="19"/>
        <v>180094.89</v>
      </c>
      <c r="P16" s="26">
        <f t="shared" si="19"/>
        <v>8179.66</v>
      </c>
      <c r="Q16" s="26">
        <f t="shared" si="19"/>
        <v>738.12</v>
      </c>
      <c r="R16" s="63">
        <f t="shared" si="19"/>
        <v>171177.11000000002</v>
      </c>
      <c r="S16" s="26">
        <f t="shared" si="19"/>
        <v>175577.06999999998</v>
      </c>
      <c r="T16" s="26">
        <f t="shared" si="19"/>
        <v>8011.8600000000006</v>
      </c>
      <c r="U16" s="26">
        <f t="shared" si="19"/>
        <v>424.35999999999996</v>
      </c>
      <c r="V16" s="63">
        <f t="shared" si="19"/>
        <v>167140.84999999998</v>
      </c>
      <c r="W16" s="26">
        <f t="shared" si="19"/>
        <v>150032.83999999997</v>
      </c>
      <c r="X16" s="26">
        <f t="shared" si="19"/>
        <v>4768.3599999999997</v>
      </c>
      <c r="Y16" s="26">
        <f t="shared" si="19"/>
        <v>696.4</v>
      </c>
      <c r="Z16" s="63">
        <f t="shared" si="19"/>
        <v>144568.07999999999</v>
      </c>
      <c r="AA16" s="26">
        <f t="shared" si="19"/>
        <v>192968.75</v>
      </c>
      <c r="AB16" s="26">
        <f t="shared" si="19"/>
        <v>5236.7400000000007</v>
      </c>
      <c r="AC16" s="26">
        <f t="shared" si="19"/>
        <v>511.17</v>
      </c>
      <c r="AD16" s="63">
        <f t="shared" si="19"/>
        <v>187220.84</v>
      </c>
      <c r="AE16" s="26">
        <f t="shared" si="19"/>
        <v>215489.56999999998</v>
      </c>
      <c r="AF16" s="26">
        <f t="shared" si="19"/>
        <v>6090.3</v>
      </c>
      <c r="AG16" s="26">
        <f t="shared" si="19"/>
        <v>518.64</v>
      </c>
      <c r="AH16" s="63">
        <f t="shared" si="19"/>
        <v>208880.62999999998</v>
      </c>
      <c r="AI16" s="26">
        <f t="shared" si="19"/>
        <v>236827.30999999997</v>
      </c>
      <c r="AJ16" s="26">
        <f t="shared" si="19"/>
        <v>7112.9400000000005</v>
      </c>
      <c r="AK16" s="26">
        <f t="shared" si="19"/>
        <v>675.91</v>
      </c>
      <c r="AL16" s="63">
        <f t="shared" si="19"/>
        <v>229038.46</v>
      </c>
      <c r="AM16" s="26">
        <f t="shared" ref="AM16:AP16" si="20">SUM(AM5:AM8)</f>
        <v>247323.20480000001</v>
      </c>
      <c r="AN16" s="26">
        <f t="shared" si="20"/>
        <v>7305.6855559999995</v>
      </c>
      <c r="AO16" s="26">
        <f t="shared" si="20"/>
        <v>1168.2949290000001</v>
      </c>
      <c r="AP16" s="63">
        <f t="shared" si="20"/>
        <v>238849.22431500003</v>
      </c>
      <c r="AQ16" s="10">
        <f t="shared" si="11"/>
        <v>47.330892207328269</v>
      </c>
      <c r="AR16" s="10">
        <f t="shared" si="12"/>
        <v>22.860868938744105</v>
      </c>
      <c r="AS16" s="10">
        <f t="shared" si="13"/>
        <v>-31.398242329944882</v>
      </c>
      <c r="AT16" s="10">
        <f t="shared" si="14"/>
        <v>49.075886592137039</v>
      </c>
    </row>
    <row r="17" spans="1:46" x14ac:dyDescent="0.2">
      <c r="B17" s="27" t="s">
        <v>408</v>
      </c>
      <c r="C17" s="26">
        <f>C14-C16</f>
        <v>411467</v>
      </c>
      <c r="D17" s="26">
        <f t="shared" ref="D17:AL17" si="21">D14-D16</f>
        <v>324178.53999999998</v>
      </c>
      <c r="E17" s="26">
        <f t="shared" si="21"/>
        <v>85915.42</v>
      </c>
      <c r="F17" s="63">
        <f t="shared" si="21"/>
        <v>1373.0399999999936</v>
      </c>
      <c r="G17" s="26">
        <f t="shared" si="21"/>
        <v>467098.24</v>
      </c>
      <c r="H17" s="26">
        <f t="shared" si="21"/>
        <v>372936.89000000007</v>
      </c>
      <c r="I17" s="26">
        <f t="shared" si="21"/>
        <v>92578.209999999992</v>
      </c>
      <c r="J17" s="63">
        <f t="shared" si="21"/>
        <v>1583.1400000000431</v>
      </c>
      <c r="K17" s="26">
        <f t="shared" si="21"/>
        <v>534058.51</v>
      </c>
      <c r="L17" s="26">
        <f t="shared" si="21"/>
        <v>430419.05000000005</v>
      </c>
      <c r="M17" s="26">
        <f t="shared" si="21"/>
        <v>101153.03</v>
      </c>
      <c r="N17" s="63">
        <f t="shared" si="21"/>
        <v>2486.4300000000221</v>
      </c>
      <c r="O17" s="26">
        <f t="shared" si="21"/>
        <v>552033.96</v>
      </c>
      <c r="P17" s="26">
        <f t="shared" si="21"/>
        <v>450077.76</v>
      </c>
      <c r="Q17" s="26">
        <f t="shared" si="21"/>
        <v>98395.460000000021</v>
      </c>
      <c r="R17" s="63">
        <f t="shared" si="21"/>
        <v>3560.7400000000489</v>
      </c>
      <c r="S17" s="26">
        <f t="shared" si="21"/>
        <v>599763.09</v>
      </c>
      <c r="T17" s="26">
        <f t="shared" si="21"/>
        <v>503650.68000000005</v>
      </c>
      <c r="U17" s="26">
        <f t="shared" si="21"/>
        <v>91863.7</v>
      </c>
      <c r="V17" s="63">
        <f t="shared" si="21"/>
        <v>4248.710000000021</v>
      </c>
      <c r="W17" s="26">
        <f t="shared" si="21"/>
        <v>436300.14999999991</v>
      </c>
      <c r="X17" s="26">
        <f t="shared" si="21"/>
        <v>355749.02</v>
      </c>
      <c r="Y17" s="26">
        <f t="shared" si="21"/>
        <v>77725.450000000012</v>
      </c>
      <c r="Z17" s="63">
        <f t="shared" si="21"/>
        <v>2825.679999999993</v>
      </c>
      <c r="AA17" s="26">
        <f t="shared" si="21"/>
        <v>539454.49</v>
      </c>
      <c r="AB17" s="26">
        <f t="shared" si="21"/>
        <v>440403.69</v>
      </c>
      <c r="AC17" s="26">
        <f t="shared" si="21"/>
        <v>95284.85</v>
      </c>
      <c r="AD17" s="63">
        <f t="shared" si="21"/>
        <v>3765.9500000000116</v>
      </c>
      <c r="AE17" s="26">
        <f t="shared" si="21"/>
        <v>625985.03000000014</v>
      </c>
      <c r="AF17" s="26">
        <f t="shared" si="21"/>
        <v>515900.39</v>
      </c>
      <c r="AG17" s="26">
        <f t="shared" si="21"/>
        <v>105454.97</v>
      </c>
      <c r="AH17" s="63">
        <f t="shared" si="21"/>
        <v>4629.6699999999546</v>
      </c>
      <c r="AI17" s="26">
        <f t="shared" si="21"/>
        <v>646646.73</v>
      </c>
      <c r="AJ17" s="26">
        <f t="shared" si="21"/>
        <v>535007.47000000009</v>
      </c>
      <c r="AK17" s="26">
        <f t="shared" si="21"/>
        <v>106893.17000000001</v>
      </c>
      <c r="AL17" s="63">
        <f t="shared" si="21"/>
        <v>4746.0899999999965</v>
      </c>
      <c r="AM17" s="26">
        <f t="shared" ref="AM17:AP17" si="22">AM14-AM16</f>
        <v>638349.01386200008</v>
      </c>
      <c r="AN17" s="26">
        <f t="shared" si="22"/>
        <v>522332.337955</v>
      </c>
      <c r="AO17" s="26">
        <f t="shared" si="22"/>
        <v>109660.850571</v>
      </c>
      <c r="AP17" s="63">
        <f t="shared" si="22"/>
        <v>6355.825336000009</v>
      </c>
      <c r="AQ17" s="10">
        <f t="shared" si="11"/>
        <v>26.26826996631122</v>
      </c>
      <c r="AR17" s="10">
        <f t="shared" si="12"/>
        <v>31.13955348851114</v>
      </c>
      <c r="AS17" s="10">
        <f t="shared" si="13"/>
        <v>3.8846883129208809</v>
      </c>
      <c r="AT17" s="10">
        <f t="shared" si="14"/>
        <v>276.75568380895174</v>
      </c>
    </row>
    <row r="18" spans="1:46" x14ac:dyDescent="0.2">
      <c r="C18" s="16"/>
      <c r="D18" s="16"/>
      <c r="E18" s="16"/>
      <c r="F18" s="24"/>
      <c r="G18" s="16"/>
      <c r="H18" s="16"/>
      <c r="I18" s="16"/>
      <c r="J18" s="24"/>
      <c r="K18" s="16"/>
      <c r="L18" s="16"/>
      <c r="M18" s="16"/>
      <c r="N18" s="24"/>
      <c r="O18" s="16"/>
      <c r="P18" s="16"/>
      <c r="Q18" s="16"/>
      <c r="R18" s="24"/>
      <c r="S18" s="16"/>
      <c r="T18" s="16"/>
      <c r="U18" s="16"/>
      <c r="V18" s="24"/>
      <c r="W18" s="16"/>
      <c r="X18" s="16"/>
      <c r="Y18" s="16"/>
      <c r="Z18" s="24"/>
      <c r="AA18" s="16"/>
      <c r="AB18" s="16"/>
      <c r="AC18" s="16"/>
      <c r="AD18" s="24"/>
      <c r="AE18" s="16"/>
      <c r="AF18" s="16"/>
      <c r="AG18" s="16"/>
      <c r="AH18" s="24"/>
      <c r="AL18" s="24"/>
      <c r="AM18" s="92"/>
      <c r="AN18" s="92"/>
      <c r="AO18" s="92"/>
      <c r="AP18" s="24"/>
    </row>
    <row r="19" spans="1:46" x14ac:dyDescent="0.2">
      <c r="A19" s="15" t="s">
        <v>704</v>
      </c>
      <c r="C19" s="16"/>
      <c r="D19" s="16"/>
      <c r="E19" s="16"/>
      <c r="F19" s="24"/>
      <c r="G19" s="16"/>
      <c r="H19" s="16"/>
      <c r="I19" s="16"/>
      <c r="J19" s="24"/>
      <c r="K19" s="16"/>
      <c r="L19" s="16"/>
      <c r="M19" s="16"/>
      <c r="N19" s="24"/>
      <c r="O19" s="16"/>
      <c r="P19" s="16"/>
      <c r="Q19" s="16"/>
      <c r="R19" s="24"/>
      <c r="S19" s="16"/>
      <c r="T19" s="16"/>
      <c r="U19" s="16"/>
      <c r="V19" s="24"/>
      <c r="W19" s="16"/>
      <c r="X19" s="16"/>
      <c r="Y19" s="16"/>
      <c r="Z19" s="24"/>
      <c r="AA19" s="16"/>
      <c r="AB19" s="16"/>
      <c r="AC19" s="16"/>
      <c r="AD19" s="24"/>
      <c r="AE19" s="16"/>
      <c r="AF19" s="16"/>
      <c r="AG19" s="16"/>
      <c r="AH19" s="24"/>
      <c r="AL19" s="24"/>
      <c r="AM19" s="92"/>
      <c r="AN19" s="92"/>
      <c r="AO19" s="92"/>
      <c r="AP19" s="24"/>
    </row>
    <row r="20" spans="1:46" x14ac:dyDescent="0.2">
      <c r="A20" t="s">
        <v>386</v>
      </c>
      <c r="B20" t="s">
        <v>387</v>
      </c>
      <c r="C20" s="16">
        <v>2023.28</v>
      </c>
      <c r="D20" s="16">
        <v>2023.08</v>
      </c>
      <c r="E20" s="16">
        <v>0.2</v>
      </c>
      <c r="F20" s="64">
        <f t="shared" ref="F20:F28" si="23">C20-D20-E20</f>
        <v>4.546363285840016E-14</v>
      </c>
      <c r="G20" s="16">
        <v>2132.83</v>
      </c>
      <c r="H20" s="16">
        <v>2132.77</v>
      </c>
      <c r="I20" s="16">
        <v>0</v>
      </c>
      <c r="J20" s="64">
        <f t="shared" ref="J20:J28" si="24">G20-H20-I20</f>
        <v>5.999999999994543E-2</v>
      </c>
      <c r="K20" s="16">
        <v>2979.4</v>
      </c>
      <c r="L20" s="16">
        <v>2979.3</v>
      </c>
      <c r="M20" s="16">
        <v>0.1</v>
      </c>
      <c r="N20" s="64">
        <f t="shared" ref="N20:N28" si="25">K20-L20-M20</f>
        <v>-9.095502129241595E-14</v>
      </c>
      <c r="O20" s="16">
        <v>3125.6</v>
      </c>
      <c r="P20" s="16">
        <v>3120.13</v>
      </c>
      <c r="Q20" s="16">
        <v>3.92</v>
      </c>
      <c r="R20" s="64">
        <f t="shared" ref="R20:R28" si="26">O20-P20-Q20</f>
        <v>1.5499999999998</v>
      </c>
      <c r="S20" s="16">
        <v>5308.75</v>
      </c>
      <c r="T20" s="16">
        <v>5306.14</v>
      </c>
      <c r="U20" s="16">
        <v>0.44</v>
      </c>
      <c r="V20" s="64">
        <f t="shared" ref="V20:V28" si="27">S20-T20-U20</f>
        <v>2.1699999999996726</v>
      </c>
      <c r="W20" s="16">
        <v>4917.6400000000003</v>
      </c>
      <c r="X20" s="16">
        <v>4917.58</v>
      </c>
      <c r="Y20" s="16">
        <v>0.06</v>
      </c>
      <c r="Z20" s="64">
        <f t="shared" ref="Z20:Z28" si="28">W20-X20-Y20</f>
        <v>4.0017988922613767E-13</v>
      </c>
      <c r="AA20" s="16">
        <v>6285.93</v>
      </c>
      <c r="AB20" s="16">
        <v>6285.85</v>
      </c>
      <c r="AC20" s="16">
        <v>7.0000000000000007E-2</v>
      </c>
      <c r="AD20" s="64">
        <f t="shared" ref="AD20:AD28" si="29">AA20-AB20-AC20</f>
        <v>9.9999999999272338E-3</v>
      </c>
      <c r="AE20" s="16">
        <v>10765.75</v>
      </c>
      <c r="AF20" s="16">
        <v>10765.69</v>
      </c>
      <c r="AG20" s="16">
        <v>0.05</v>
      </c>
      <c r="AH20" s="64">
        <f t="shared" ref="AH20:AH28" si="30">AE20-AF20-AG20</f>
        <v>9.9999999994906802E-3</v>
      </c>
      <c r="AI20" s="28">
        <v>10218.120000000001</v>
      </c>
      <c r="AJ20" s="28">
        <v>10216.85</v>
      </c>
      <c r="AK20" s="28">
        <v>1.28</v>
      </c>
      <c r="AL20" s="64">
        <f t="shared" ref="AL20:AL28" si="31">AI20-AJ20-AK20</f>
        <v>-9.9999999995634692E-3</v>
      </c>
      <c r="AM20" s="97">
        <v>14561.300670000001</v>
      </c>
      <c r="AN20" s="97">
        <v>14560.086251999999</v>
      </c>
      <c r="AO20" s="97">
        <v>1.214418</v>
      </c>
      <c r="AP20" s="64">
        <f t="shared" ref="AP20:AP28" si="32">AM20-AN20-AO20</f>
        <v>1.3875567361765206E-12</v>
      </c>
      <c r="AQ20" s="10">
        <f>IF(C20&gt;0,(AM20/(C20/0.8139)-1)*100," ")</f>
        <v>485.75395473256305</v>
      </c>
      <c r="AR20" s="10">
        <f t="shared" ref="AR20:AT20" si="33">IF(D20&gt;0,(AN20/(D20/0.8139)-1)*100," ")</f>
        <v>485.76300494803951</v>
      </c>
      <c r="AS20" s="10">
        <f t="shared" si="33"/>
        <v>394.20740509999985</v>
      </c>
      <c r="AT20" s="10">
        <f t="shared" si="33"/>
        <v>2384.0347252747256</v>
      </c>
    </row>
    <row r="21" spans="1:46" x14ac:dyDescent="0.2">
      <c r="A21" t="s">
        <v>388</v>
      </c>
      <c r="B21" t="s">
        <v>389</v>
      </c>
      <c r="C21" s="16">
        <v>55953.75</v>
      </c>
      <c r="D21" s="16">
        <v>60.33</v>
      </c>
      <c r="E21" s="16">
        <v>217.59</v>
      </c>
      <c r="F21" s="64">
        <f t="shared" si="23"/>
        <v>55675.83</v>
      </c>
      <c r="G21" s="16">
        <v>60345.4</v>
      </c>
      <c r="H21" s="16">
        <v>57.5</v>
      </c>
      <c r="I21" s="16">
        <v>219.17</v>
      </c>
      <c r="J21" s="64">
        <f t="shared" si="24"/>
        <v>60068.73</v>
      </c>
      <c r="K21" s="16">
        <v>67306.91</v>
      </c>
      <c r="L21" s="16">
        <v>291.22000000000003</v>
      </c>
      <c r="M21" s="16">
        <v>228.79</v>
      </c>
      <c r="N21" s="64">
        <f t="shared" si="25"/>
        <v>66786.900000000009</v>
      </c>
      <c r="O21" s="16">
        <v>71036.33</v>
      </c>
      <c r="P21" s="16">
        <v>130.66999999999999</v>
      </c>
      <c r="Q21" s="16">
        <v>274.01</v>
      </c>
      <c r="R21" s="64">
        <f t="shared" si="26"/>
        <v>70631.650000000009</v>
      </c>
      <c r="S21" s="16">
        <v>79641.5</v>
      </c>
      <c r="T21" s="16">
        <v>72.86</v>
      </c>
      <c r="U21" s="16">
        <v>431.94</v>
      </c>
      <c r="V21" s="64">
        <f t="shared" si="27"/>
        <v>79136.7</v>
      </c>
      <c r="W21" s="16">
        <v>66842.42</v>
      </c>
      <c r="X21" s="16">
        <v>77.52</v>
      </c>
      <c r="Y21" s="16">
        <v>566.05999999999995</v>
      </c>
      <c r="Z21" s="64">
        <f t="shared" si="28"/>
        <v>66198.84</v>
      </c>
      <c r="AA21" s="16">
        <v>81271.42</v>
      </c>
      <c r="AB21" s="16">
        <v>106.91</v>
      </c>
      <c r="AC21" s="16">
        <v>295.07</v>
      </c>
      <c r="AD21" s="64">
        <f t="shared" si="29"/>
        <v>80869.439999999988</v>
      </c>
      <c r="AE21" s="16">
        <v>95725.119999999995</v>
      </c>
      <c r="AF21" s="16">
        <v>343</v>
      </c>
      <c r="AG21" s="16">
        <v>324.52999999999997</v>
      </c>
      <c r="AH21" s="64">
        <f t="shared" si="30"/>
        <v>95057.59</v>
      </c>
      <c r="AI21" s="28">
        <v>105490.44</v>
      </c>
      <c r="AJ21" s="28">
        <v>96.3</v>
      </c>
      <c r="AK21" s="28">
        <v>334.59</v>
      </c>
      <c r="AL21" s="64">
        <f t="shared" si="31"/>
        <v>105059.55</v>
      </c>
      <c r="AM21" s="97">
        <v>112415.41026999999</v>
      </c>
      <c r="AN21" s="97">
        <v>197.16119699999999</v>
      </c>
      <c r="AO21" s="97">
        <v>564.547549</v>
      </c>
      <c r="AP21" s="64">
        <f t="shared" si="32"/>
        <v>111653.701524</v>
      </c>
      <c r="AQ21" s="10">
        <f t="shared" ref="AQ21:AQ33" si="34">IF(C21&gt;0,(AM21/(C21/0.8139)-1)*100," ")</f>
        <v>63.51880333088129</v>
      </c>
      <c r="AR21" s="10">
        <f t="shared" ref="AR21:AR33" si="35">IF(D21&gt;0,(AN21/(D21/0.8139)-1)*100," ")</f>
        <v>165.98623941372449</v>
      </c>
      <c r="AS21" s="10">
        <f t="shared" ref="AS21:AS33" si="36">IF(E21&gt;0,(AO21/(E21/0.8139)-1)*100," ")</f>
        <v>111.17020549248582</v>
      </c>
      <c r="AT21" s="10">
        <f t="shared" ref="AT21:AT33" si="37">IF(F21&gt;0,(AP21/(F21/0.8139)-1)*100," ")</f>
        <v>63.221540963796308</v>
      </c>
    </row>
    <row r="22" spans="1:46" x14ac:dyDescent="0.2">
      <c r="A22" t="s">
        <v>390</v>
      </c>
      <c r="B22" t="s">
        <v>391</v>
      </c>
      <c r="C22" s="16">
        <v>19340.68</v>
      </c>
      <c r="D22" s="16">
        <v>0</v>
      </c>
      <c r="E22" s="16">
        <v>89.21</v>
      </c>
      <c r="F22" s="64">
        <f t="shared" si="23"/>
        <v>19251.47</v>
      </c>
      <c r="G22" s="16">
        <v>19868.78</v>
      </c>
      <c r="H22" s="16">
        <v>0</v>
      </c>
      <c r="I22" s="16">
        <v>109.54</v>
      </c>
      <c r="J22" s="64">
        <f t="shared" si="24"/>
        <v>19759.239999999998</v>
      </c>
      <c r="K22" s="16">
        <v>21986.080000000002</v>
      </c>
      <c r="L22" s="16">
        <v>0</v>
      </c>
      <c r="M22" s="16">
        <v>111.38</v>
      </c>
      <c r="N22" s="64">
        <f t="shared" si="25"/>
        <v>21874.7</v>
      </c>
      <c r="O22" s="16">
        <v>20927.400000000001</v>
      </c>
      <c r="P22" s="16">
        <v>0</v>
      </c>
      <c r="Q22" s="16">
        <v>106.41</v>
      </c>
      <c r="R22" s="64">
        <f t="shared" si="26"/>
        <v>20820.990000000002</v>
      </c>
      <c r="S22" s="16">
        <v>21168.86</v>
      </c>
      <c r="T22" s="16">
        <v>0</v>
      </c>
      <c r="U22" s="16">
        <v>84.43</v>
      </c>
      <c r="V22" s="64">
        <f t="shared" si="27"/>
        <v>21084.43</v>
      </c>
      <c r="W22" s="16">
        <v>19755.16</v>
      </c>
      <c r="X22" s="16">
        <v>0</v>
      </c>
      <c r="Y22" s="16">
        <v>116.49</v>
      </c>
      <c r="Z22" s="64">
        <f t="shared" si="28"/>
        <v>19638.669999999998</v>
      </c>
      <c r="AA22" s="16">
        <v>29175.06</v>
      </c>
      <c r="AB22" s="16">
        <v>0</v>
      </c>
      <c r="AC22" s="16">
        <v>151.15</v>
      </c>
      <c r="AD22" s="64">
        <f t="shared" si="29"/>
        <v>29023.91</v>
      </c>
      <c r="AE22" s="16">
        <v>34734.57</v>
      </c>
      <c r="AF22" s="16">
        <v>0</v>
      </c>
      <c r="AG22" s="16">
        <v>208.16</v>
      </c>
      <c r="AH22" s="64">
        <f t="shared" si="30"/>
        <v>34526.409999999996</v>
      </c>
      <c r="AI22" s="28">
        <v>38311.230000000003</v>
      </c>
      <c r="AJ22" s="16">
        <v>0</v>
      </c>
      <c r="AK22" s="28">
        <v>133.13999999999999</v>
      </c>
      <c r="AL22" s="64">
        <f t="shared" si="31"/>
        <v>38178.090000000004</v>
      </c>
      <c r="AM22" s="97">
        <v>39699.705911999998</v>
      </c>
      <c r="AN22" s="97">
        <v>0</v>
      </c>
      <c r="AO22" s="97">
        <v>96.334512000000004</v>
      </c>
      <c r="AP22" s="64">
        <f t="shared" si="32"/>
        <v>39603.371399999996</v>
      </c>
      <c r="AQ22" s="10">
        <f t="shared" si="34"/>
        <v>67.065432248384212</v>
      </c>
      <c r="AR22" s="10" t="str">
        <f t="shared" si="35"/>
        <v xml:space="preserve"> </v>
      </c>
      <c r="AS22" s="10">
        <f t="shared" si="36"/>
        <v>-12.11001085438852</v>
      </c>
      <c r="AT22" s="10">
        <f t="shared" si="37"/>
        <v>67.432325855947582</v>
      </c>
    </row>
    <row r="23" spans="1:46" x14ac:dyDescent="0.2">
      <c r="A23" t="s">
        <v>392</v>
      </c>
      <c r="B23" t="s">
        <v>393</v>
      </c>
      <c r="C23" s="16">
        <v>14049.31</v>
      </c>
      <c r="D23" s="16">
        <v>107.2</v>
      </c>
      <c r="E23" s="16">
        <v>81.94</v>
      </c>
      <c r="F23" s="64">
        <f t="shared" si="23"/>
        <v>13860.169999999998</v>
      </c>
      <c r="G23" s="16">
        <v>14989.79</v>
      </c>
      <c r="H23" s="16">
        <v>162.08000000000001</v>
      </c>
      <c r="I23" s="16">
        <v>131.55000000000001</v>
      </c>
      <c r="J23" s="64">
        <f t="shared" si="24"/>
        <v>14696.160000000002</v>
      </c>
      <c r="K23" s="16">
        <v>15979.62</v>
      </c>
      <c r="L23" s="16">
        <v>63.12</v>
      </c>
      <c r="M23" s="16">
        <v>164.98</v>
      </c>
      <c r="N23" s="64">
        <f t="shared" si="25"/>
        <v>15751.52</v>
      </c>
      <c r="O23" s="16">
        <v>16002.27</v>
      </c>
      <c r="P23" s="16">
        <v>132.12</v>
      </c>
      <c r="Q23" s="16">
        <v>183.55</v>
      </c>
      <c r="R23" s="64">
        <f t="shared" si="26"/>
        <v>15686.6</v>
      </c>
      <c r="S23" s="16">
        <v>16606.919999999998</v>
      </c>
      <c r="T23" s="16">
        <v>70.78</v>
      </c>
      <c r="U23" s="16">
        <v>189.25</v>
      </c>
      <c r="V23" s="64">
        <f t="shared" si="27"/>
        <v>16346.89</v>
      </c>
      <c r="W23" s="16">
        <v>14007.12</v>
      </c>
      <c r="X23" s="16">
        <v>52.94</v>
      </c>
      <c r="Y23" s="16">
        <v>202.23</v>
      </c>
      <c r="Z23" s="64">
        <f t="shared" si="28"/>
        <v>13751.95</v>
      </c>
      <c r="AA23" s="16">
        <v>16252.26</v>
      </c>
      <c r="AB23" s="16">
        <v>87.89</v>
      </c>
      <c r="AC23" s="16">
        <v>356.37</v>
      </c>
      <c r="AD23" s="64">
        <f t="shared" si="29"/>
        <v>15808</v>
      </c>
      <c r="AE23" s="16">
        <v>18558.740000000002</v>
      </c>
      <c r="AF23" s="16">
        <v>106.55</v>
      </c>
      <c r="AG23" s="16">
        <v>523.80999999999995</v>
      </c>
      <c r="AH23" s="64">
        <f t="shared" si="30"/>
        <v>17928.38</v>
      </c>
      <c r="AI23" s="28">
        <v>19896.23</v>
      </c>
      <c r="AJ23" s="28">
        <v>258.92</v>
      </c>
      <c r="AK23" s="28">
        <v>675.5</v>
      </c>
      <c r="AL23" s="64">
        <f t="shared" si="31"/>
        <v>18961.810000000001</v>
      </c>
      <c r="AM23" s="97">
        <v>20630.586835999999</v>
      </c>
      <c r="AN23" s="97">
        <v>115.41617100000001</v>
      </c>
      <c r="AO23" s="97">
        <v>812.21763799999997</v>
      </c>
      <c r="AP23" s="64">
        <f t="shared" si="32"/>
        <v>19702.953027</v>
      </c>
      <c r="AQ23" s="10">
        <f t="shared" si="34"/>
        <v>19.516436222279943</v>
      </c>
      <c r="AR23" s="10">
        <f t="shared" si="35"/>
        <v>-12.371994797667906</v>
      </c>
      <c r="AS23" s="10">
        <f t="shared" si="36"/>
        <v>706.7658476546253</v>
      </c>
      <c r="AT23" s="10">
        <f t="shared" si="37"/>
        <v>15.700121056778515</v>
      </c>
    </row>
    <row r="24" spans="1:46" x14ac:dyDescent="0.2">
      <c r="A24" t="s">
        <v>394</v>
      </c>
      <c r="B24" t="s">
        <v>395</v>
      </c>
      <c r="C24" s="16">
        <v>5948.02</v>
      </c>
      <c r="D24" s="16">
        <v>0</v>
      </c>
      <c r="E24" s="16">
        <v>335.38</v>
      </c>
      <c r="F24" s="64">
        <f t="shared" si="23"/>
        <v>5612.64</v>
      </c>
      <c r="G24" s="16">
        <v>6925.89</v>
      </c>
      <c r="H24" s="16">
        <v>0</v>
      </c>
      <c r="I24" s="16">
        <v>624.6</v>
      </c>
      <c r="J24" s="64">
        <f t="shared" si="24"/>
        <v>6301.29</v>
      </c>
      <c r="K24" s="16">
        <v>8282.7800000000007</v>
      </c>
      <c r="L24" s="16">
        <v>0</v>
      </c>
      <c r="M24" s="16">
        <v>549.28</v>
      </c>
      <c r="N24" s="64">
        <f t="shared" si="25"/>
        <v>7733.5000000000009</v>
      </c>
      <c r="O24" s="16">
        <v>8023.6</v>
      </c>
      <c r="P24" s="16">
        <v>0</v>
      </c>
      <c r="Q24" s="16">
        <v>858.64</v>
      </c>
      <c r="R24" s="64">
        <f t="shared" si="26"/>
        <v>7164.96</v>
      </c>
      <c r="S24" s="16">
        <v>9200.2099999999991</v>
      </c>
      <c r="T24" s="16">
        <v>0</v>
      </c>
      <c r="U24" s="16">
        <v>862.31</v>
      </c>
      <c r="V24" s="64">
        <f t="shared" si="27"/>
        <v>8337.9</v>
      </c>
      <c r="W24" s="16">
        <v>7624.63</v>
      </c>
      <c r="X24" s="16">
        <v>0</v>
      </c>
      <c r="Y24" s="16">
        <v>574.47</v>
      </c>
      <c r="Z24" s="64">
        <f t="shared" si="28"/>
        <v>7050.16</v>
      </c>
      <c r="AA24" s="16">
        <v>8802.1</v>
      </c>
      <c r="AB24" s="16">
        <v>0</v>
      </c>
      <c r="AC24" s="16">
        <v>609.64</v>
      </c>
      <c r="AD24" s="64">
        <f t="shared" si="29"/>
        <v>8192.4600000000009</v>
      </c>
      <c r="AE24" s="16">
        <v>10469.06</v>
      </c>
      <c r="AF24" s="16">
        <v>0</v>
      </c>
      <c r="AG24" s="16">
        <v>737.29</v>
      </c>
      <c r="AH24" s="64">
        <f t="shared" si="30"/>
        <v>9731.77</v>
      </c>
      <c r="AI24" s="28">
        <v>12044.92</v>
      </c>
      <c r="AJ24" s="16">
        <v>0</v>
      </c>
      <c r="AK24" s="28">
        <v>922.63</v>
      </c>
      <c r="AL24" s="64">
        <f t="shared" si="31"/>
        <v>11122.29</v>
      </c>
      <c r="AM24" s="97">
        <v>13901.961264</v>
      </c>
      <c r="AN24" s="97">
        <v>0</v>
      </c>
      <c r="AO24" s="97">
        <v>1079.721164</v>
      </c>
      <c r="AP24" s="64">
        <f t="shared" si="32"/>
        <v>12822.240099999999</v>
      </c>
      <c r="AQ24" s="10">
        <f t="shared" si="34"/>
        <v>90.228114108049382</v>
      </c>
      <c r="AR24" s="10" t="str">
        <f t="shared" si="35"/>
        <v xml:space="preserve"> </v>
      </c>
      <c r="AS24" s="10">
        <f t="shared" si="36"/>
        <v>162.02667284262628</v>
      </c>
      <c r="AT24" s="10">
        <f t="shared" si="37"/>
        <v>85.937833486380711</v>
      </c>
    </row>
    <row r="25" spans="1:46" x14ac:dyDescent="0.2">
      <c r="A25" t="s">
        <v>396</v>
      </c>
      <c r="B25" t="s">
        <v>397</v>
      </c>
      <c r="C25" s="16">
        <v>70799.17</v>
      </c>
      <c r="D25" s="16">
        <v>35256.699999999997</v>
      </c>
      <c r="E25" s="16">
        <v>34009.11</v>
      </c>
      <c r="F25" s="64">
        <f t="shared" si="23"/>
        <v>1533.3600000000006</v>
      </c>
      <c r="G25" s="16">
        <v>78391.17</v>
      </c>
      <c r="H25" s="16">
        <v>40230.85</v>
      </c>
      <c r="I25" s="16">
        <v>36618.31</v>
      </c>
      <c r="J25" s="64">
        <f t="shared" si="24"/>
        <v>1542.010000000002</v>
      </c>
      <c r="K25" s="16">
        <v>90436.29</v>
      </c>
      <c r="L25" s="16">
        <v>48118.76</v>
      </c>
      <c r="M25" s="16">
        <v>41151.629999999997</v>
      </c>
      <c r="N25" s="64">
        <f t="shared" si="25"/>
        <v>1165.8999999999942</v>
      </c>
      <c r="O25" s="16">
        <v>100212.83</v>
      </c>
      <c r="P25" s="16">
        <v>56915</v>
      </c>
      <c r="Q25" s="16">
        <v>41735.919999999998</v>
      </c>
      <c r="R25" s="64">
        <f t="shared" si="26"/>
        <v>1561.9100000000035</v>
      </c>
      <c r="S25" s="16">
        <v>110254.26</v>
      </c>
      <c r="T25" s="16">
        <v>66879.44</v>
      </c>
      <c r="U25" s="16">
        <v>41512.86</v>
      </c>
      <c r="V25" s="64">
        <f t="shared" si="27"/>
        <v>1861.9599999999919</v>
      </c>
      <c r="W25" s="16">
        <v>86187.39</v>
      </c>
      <c r="X25" s="16">
        <v>52920.19</v>
      </c>
      <c r="Y25" s="16">
        <v>31111.31</v>
      </c>
      <c r="Z25" s="64">
        <f t="shared" si="28"/>
        <v>2155.8899999999958</v>
      </c>
      <c r="AA25" s="16">
        <v>105263.94</v>
      </c>
      <c r="AB25" s="16">
        <v>66646.41</v>
      </c>
      <c r="AC25" s="16">
        <v>37168.160000000003</v>
      </c>
      <c r="AD25" s="64">
        <f t="shared" si="29"/>
        <v>1449.3699999999953</v>
      </c>
      <c r="AE25" s="16">
        <v>121059.15</v>
      </c>
      <c r="AF25" s="16">
        <v>79578.3</v>
      </c>
      <c r="AG25" s="16">
        <v>40760.769999999997</v>
      </c>
      <c r="AH25" s="64">
        <f t="shared" si="30"/>
        <v>720.07999999999447</v>
      </c>
      <c r="AI25" s="28">
        <v>121345.59</v>
      </c>
      <c r="AJ25" s="28">
        <v>79329.31</v>
      </c>
      <c r="AK25" s="28">
        <v>40906.9</v>
      </c>
      <c r="AL25" s="64">
        <f t="shared" si="31"/>
        <v>1109.3799999999974</v>
      </c>
      <c r="AM25" s="97">
        <v>126957.76315300001</v>
      </c>
      <c r="AN25" s="97">
        <v>81399.140553999998</v>
      </c>
      <c r="AO25" s="97">
        <v>42366.184693000003</v>
      </c>
      <c r="AP25" s="64">
        <f t="shared" si="32"/>
        <v>3192.4379060000065</v>
      </c>
      <c r="AQ25" s="10">
        <f t="shared" si="34"/>
        <v>45.949342951657044</v>
      </c>
      <c r="AR25" s="10">
        <f t="shared" si="35"/>
        <v>87.909703678735113</v>
      </c>
      <c r="AS25" s="10">
        <f t="shared" si="36"/>
        <v>1.3900032127647455</v>
      </c>
      <c r="AT25" s="10">
        <f t="shared" si="37"/>
        <v>69.453045057481887</v>
      </c>
    </row>
    <row r="26" spans="1:46" x14ac:dyDescent="0.2">
      <c r="A26" t="s">
        <v>398</v>
      </c>
      <c r="B26" t="s">
        <v>399</v>
      </c>
      <c r="C26" s="16">
        <v>38202.67</v>
      </c>
      <c r="D26" s="16">
        <v>9441.73</v>
      </c>
      <c r="E26" s="16">
        <v>28627.5</v>
      </c>
      <c r="F26" s="64">
        <f t="shared" si="23"/>
        <v>133.43999999999869</v>
      </c>
      <c r="G26" s="16">
        <v>36607.910000000003</v>
      </c>
      <c r="H26" s="16">
        <v>10152.43</v>
      </c>
      <c r="I26" s="16">
        <v>26315.7</v>
      </c>
      <c r="J26" s="64">
        <f t="shared" si="24"/>
        <v>139.78000000000247</v>
      </c>
      <c r="K26" s="16">
        <v>41407.9</v>
      </c>
      <c r="L26" s="16">
        <v>11018.33</v>
      </c>
      <c r="M26" s="16">
        <v>30249.64</v>
      </c>
      <c r="N26" s="64">
        <f t="shared" si="25"/>
        <v>139.93000000000029</v>
      </c>
      <c r="O26" s="16">
        <v>43334.62</v>
      </c>
      <c r="P26" s="16">
        <v>12853.58</v>
      </c>
      <c r="Q26" s="16">
        <v>30350.29</v>
      </c>
      <c r="R26" s="64">
        <f t="shared" si="26"/>
        <v>130.75</v>
      </c>
      <c r="S26" s="16">
        <v>43733.01</v>
      </c>
      <c r="T26" s="16">
        <v>16374.83</v>
      </c>
      <c r="U26" s="16">
        <v>27186.77</v>
      </c>
      <c r="V26" s="64">
        <f t="shared" si="27"/>
        <v>171.40999999999985</v>
      </c>
      <c r="W26" s="16">
        <v>37021.01</v>
      </c>
      <c r="X26" s="16">
        <v>15136.69</v>
      </c>
      <c r="Y26" s="16">
        <v>21758.55</v>
      </c>
      <c r="Z26" s="64">
        <f t="shared" si="28"/>
        <v>125.77000000000044</v>
      </c>
      <c r="AA26" s="16">
        <v>47072.12</v>
      </c>
      <c r="AB26" s="16">
        <v>18814.080000000002</v>
      </c>
      <c r="AC26" s="16">
        <v>28126.99</v>
      </c>
      <c r="AD26" s="64">
        <f t="shared" si="29"/>
        <v>131.04999999999927</v>
      </c>
      <c r="AE26" s="16">
        <v>49813.45</v>
      </c>
      <c r="AF26" s="16">
        <v>22610.68</v>
      </c>
      <c r="AG26" s="16">
        <v>27095.75</v>
      </c>
      <c r="AH26" s="64">
        <f t="shared" si="30"/>
        <v>107.0199999999968</v>
      </c>
      <c r="AI26" s="28">
        <v>50508.39</v>
      </c>
      <c r="AJ26" s="28">
        <v>23485.47</v>
      </c>
      <c r="AK26" s="28">
        <v>26914.58</v>
      </c>
      <c r="AL26" s="64">
        <f t="shared" si="31"/>
        <v>108.33999999999651</v>
      </c>
      <c r="AM26" s="97">
        <v>54227.497694999998</v>
      </c>
      <c r="AN26" s="97">
        <v>25025.768645</v>
      </c>
      <c r="AO26" s="97">
        <v>29119.55832</v>
      </c>
      <c r="AP26" s="64">
        <f t="shared" si="32"/>
        <v>82.170729999998002</v>
      </c>
      <c r="AQ26" s="10">
        <f t="shared" si="34"/>
        <v>15.530564680323389</v>
      </c>
      <c r="AR26" s="10">
        <f t="shared" si="35"/>
        <v>115.72818858583651</v>
      </c>
      <c r="AS26" s="10">
        <f t="shared" si="36"/>
        <v>-17.211043518826298</v>
      </c>
      <c r="AT26" s="10">
        <f t="shared" si="37"/>
        <v>-49.881027317896411</v>
      </c>
    </row>
    <row r="27" spans="1:46" x14ac:dyDescent="0.2">
      <c r="A27" t="s">
        <v>400</v>
      </c>
      <c r="B27" t="s">
        <v>401</v>
      </c>
      <c r="C27" s="16">
        <v>39509.69</v>
      </c>
      <c r="D27" s="16">
        <v>34985.53</v>
      </c>
      <c r="E27" s="16">
        <v>4422.34</v>
      </c>
      <c r="F27" s="64">
        <f t="shared" si="23"/>
        <v>101.82000000000335</v>
      </c>
      <c r="G27" s="16">
        <v>46663.99</v>
      </c>
      <c r="H27" s="16">
        <v>40682.82</v>
      </c>
      <c r="I27" s="16">
        <v>5750.47</v>
      </c>
      <c r="J27" s="64">
        <f t="shared" si="24"/>
        <v>230.699999999998</v>
      </c>
      <c r="K27" s="16">
        <v>58092.7</v>
      </c>
      <c r="L27" s="16">
        <v>50381.440000000002</v>
      </c>
      <c r="M27" s="16">
        <v>7255.76</v>
      </c>
      <c r="N27" s="64">
        <f t="shared" si="25"/>
        <v>455.49999999999454</v>
      </c>
      <c r="O27" s="16">
        <v>72344.179999999993</v>
      </c>
      <c r="P27" s="16">
        <v>64070.21</v>
      </c>
      <c r="Q27" s="16">
        <v>8006.73</v>
      </c>
      <c r="R27" s="64">
        <f t="shared" si="26"/>
        <v>267.23999999999432</v>
      </c>
      <c r="S27" s="16">
        <v>89905.84</v>
      </c>
      <c r="T27" s="16">
        <v>81304.45</v>
      </c>
      <c r="U27" s="16">
        <v>8285.31</v>
      </c>
      <c r="V27" s="64">
        <f t="shared" si="27"/>
        <v>316.07999999999993</v>
      </c>
      <c r="W27" s="16">
        <v>75233.31</v>
      </c>
      <c r="X27" s="16">
        <v>67891.100000000006</v>
      </c>
      <c r="Y27" s="16">
        <v>7230</v>
      </c>
      <c r="Z27" s="64">
        <f t="shared" si="28"/>
        <v>112.20999999999185</v>
      </c>
      <c r="AA27" s="16">
        <v>94684.77</v>
      </c>
      <c r="AB27" s="16">
        <v>86067.36</v>
      </c>
      <c r="AC27" s="16">
        <v>8475.4699999999993</v>
      </c>
      <c r="AD27" s="64">
        <f t="shared" si="29"/>
        <v>141.94000000000415</v>
      </c>
      <c r="AE27" s="16">
        <v>119399.78</v>
      </c>
      <c r="AF27" s="16">
        <v>108943.3</v>
      </c>
      <c r="AG27" s="16">
        <v>10296.74</v>
      </c>
      <c r="AH27" s="64">
        <f t="shared" si="30"/>
        <v>159.73999999999614</v>
      </c>
      <c r="AI27" s="28">
        <v>127117.87</v>
      </c>
      <c r="AJ27" s="28">
        <v>117104.8</v>
      </c>
      <c r="AK27" s="28">
        <v>9869.81</v>
      </c>
      <c r="AL27" s="64">
        <f t="shared" si="31"/>
        <v>143.25999999999294</v>
      </c>
      <c r="AM27" s="97">
        <v>129092.608246</v>
      </c>
      <c r="AN27" s="97">
        <v>119456.339804</v>
      </c>
      <c r="AO27" s="97">
        <v>9526.1130510000003</v>
      </c>
      <c r="AP27" s="64">
        <f t="shared" si="32"/>
        <v>110.15539100000024</v>
      </c>
      <c r="AQ27" s="10">
        <f t="shared" si="34"/>
        <v>165.93089910707826</v>
      </c>
      <c r="AR27" s="10">
        <f t="shared" si="35"/>
        <v>177.9020782777211</v>
      </c>
      <c r="AS27" s="10">
        <f t="shared" si="36"/>
        <v>75.321287196572399</v>
      </c>
      <c r="AT27" s="10">
        <f t="shared" si="37"/>
        <v>-11.947090223043366</v>
      </c>
    </row>
    <row r="28" spans="1:46" x14ac:dyDescent="0.2">
      <c r="A28" t="s">
        <v>402</v>
      </c>
      <c r="B28" t="s">
        <v>403</v>
      </c>
      <c r="C28" s="16">
        <v>16358.03</v>
      </c>
      <c r="D28" s="16">
        <v>0</v>
      </c>
      <c r="E28" s="16">
        <v>14971.8</v>
      </c>
      <c r="F28" s="64">
        <f t="shared" si="23"/>
        <v>1386.2300000000014</v>
      </c>
      <c r="G28" s="16">
        <v>17825.330000000002</v>
      </c>
      <c r="H28" s="16">
        <v>0</v>
      </c>
      <c r="I28" s="16">
        <v>16097.35</v>
      </c>
      <c r="J28" s="64">
        <f t="shared" si="24"/>
        <v>1727.9800000000014</v>
      </c>
      <c r="K28" s="16">
        <v>20644.7</v>
      </c>
      <c r="L28" s="16">
        <v>0</v>
      </c>
      <c r="M28" s="16">
        <v>18606.57</v>
      </c>
      <c r="N28" s="64">
        <f t="shared" si="25"/>
        <v>2038.130000000001</v>
      </c>
      <c r="O28" s="16">
        <v>20735.79</v>
      </c>
      <c r="P28" s="16">
        <v>0</v>
      </c>
      <c r="Q28" s="16">
        <v>18905.650000000001</v>
      </c>
      <c r="R28" s="64">
        <f t="shared" si="26"/>
        <v>1830.1399999999994</v>
      </c>
      <c r="S28" s="16">
        <v>19821.21</v>
      </c>
      <c r="T28" s="16">
        <v>0</v>
      </c>
      <c r="U28" s="16">
        <v>17561.419999999998</v>
      </c>
      <c r="V28" s="64">
        <f t="shared" si="27"/>
        <v>2259.7900000000009</v>
      </c>
      <c r="W28" s="16">
        <v>17379.240000000002</v>
      </c>
      <c r="X28" s="16">
        <v>0</v>
      </c>
      <c r="Y28" s="16">
        <v>15789.51</v>
      </c>
      <c r="Z28" s="64">
        <f t="shared" si="28"/>
        <v>1589.7300000000014</v>
      </c>
      <c r="AA28" s="16">
        <v>18117.490000000002</v>
      </c>
      <c r="AB28" s="16">
        <v>0</v>
      </c>
      <c r="AC28" s="16">
        <v>17837.88</v>
      </c>
      <c r="AD28" s="64">
        <f t="shared" si="29"/>
        <v>279.61000000000058</v>
      </c>
      <c r="AE28" s="16">
        <v>18360.61</v>
      </c>
      <c r="AF28" s="16">
        <v>0</v>
      </c>
      <c r="AG28" s="16">
        <v>17956.32</v>
      </c>
      <c r="AH28" s="64">
        <f t="shared" si="30"/>
        <v>404.29000000000087</v>
      </c>
      <c r="AI28" s="28">
        <v>19430.009999999998</v>
      </c>
      <c r="AJ28" s="16">
        <v>0</v>
      </c>
      <c r="AK28" s="28">
        <v>19148.84</v>
      </c>
      <c r="AL28" s="64">
        <f t="shared" si="31"/>
        <v>281.16999999999825</v>
      </c>
      <c r="AM28" s="97">
        <v>18790.279729000002</v>
      </c>
      <c r="AN28" s="97">
        <v>0</v>
      </c>
      <c r="AO28" s="97">
        <v>18333.040266</v>
      </c>
      <c r="AP28" s="64">
        <f t="shared" si="32"/>
        <v>457.23946300000171</v>
      </c>
      <c r="AQ28" s="10">
        <f t="shared" si="34"/>
        <v>-6.5082490285621191</v>
      </c>
      <c r="AR28" s="10" t="str">
        <f t="shared" si="35"/>
        <v xml:space="preserve"> </v>
      </c>
      <c r="AS28" s="10">
        <f t="shared" si="36"/>
        <v>-0.33755812596080181</v>
      </c>
      <c r="AT28" s="10">
        <f t="shared" si="37"/>
        <v>-73.154007708987606</v>
      </c>
    </row>
    <row r="29" spans="1:46" x14ac:dyDescent="0.2">
      <c r="B29" s="27" t="s">
        <v>405</v>
      </c>
      <c r="C29" s="16">
        <v>817935.84</v>
      </c>
      <c r="D29" s="16">
        <v>233638.74</v>
      </c>
      <c r="E29" s="16">
        <v>270040.76</v>
      </c>
      <c r="F29" s="64">
        <f>C29-D29-E29</f>
        <v>314256.33999999997</v>
      </c>
      <c r="G29" s="16">
        <v>904379.82</v>
      </c>
      <c r="H29" s="16">
        <v>261518.56</v>
      </c>
      <c r="I29" s="16">
        <v>292970.38</v>
      </c>
      <c r="J29" s="64">
        <f>G29-H29-I29</f>
        <v>349890.88</v>
      </c>
      <c r="K29" s="16">
        <v>1037142.94</v>
      </c>
      <c r="L29" s="16">
        <v>308356.15999999997</v>
      </c>
      <c r="M29" s="16">
        <v>336535.67</v>
      </c>
      <c r="N29" s="64">
        <f>K29-L29-M29</f>
        <v>392251.11000000004</v>
      </c>
      <c r="O29" s="16">
        <v>1162708.29</v>
      </c>
      <c r="P29" s="16">
        <v>375152.3</v>
      </c>
      <c r="Q29" s="16">
        <v>365964.61</v>
      </c>
      <c r="R29" s="64">
        <f>O29-P29-Q29</f>
        <v>421591.38</v>
      </c>
      <c r="S29" s="16">
        <v>1300135.6499999999</v>
      </c>
      <c r="T29" s="16">
        <v>471535.54</v>
      </c>
      <c r="U29" s="16">
        <v>388346.88</v>
      </c>
      <c r="V29" s="64">
        <f>S29-T29-U29</f>
        <v>440253.22999999986</v>
      </c>
      <c r="W29" s="16">
        <v>1056931.98</v>
      </c>
      <c r="X29" s="16">
        <v>367520.41</v>
      </c>
      <c r="Y29" s="16">
        <v>334443.62</v>
      </c>
      <c r="Z29" s="64">
        <f>W29-X29-Y29</f>
        <v>354967.95000000007</v>
      </c>
      <c r="AA29" s="16">
        <v>1277503.93</v>
      </c>
      <c r="AB29" s="16">
        <v>455460.36</v>
      </c>
      <c r="AC29" s="16">
        <v>392634.46</v>
      </c>
      <c r="AD29" s="64">
        <f>AA29-AB29-AC29</f>
        <v>429409.10999999993</v>
      </c>
      <c r="AE29" s="16">
        <v>1480665.2400000002</v>
      </c>
      <c r="AF29" s="16">
        <v>570285.65</v>
      </c>
      <c r="AG29" s="16">
        <v>424265.21</v>
      </c>
      <c r="AH29" s="64">
        <f>AE29-AF29-AG29</f>
        <v>486114.38000000018</v>
      </c>
      <c r="AI29" s="28">
        <v>1547137.46</v>
      </c>
      <c r="AJ29" s="28">
        <v>592122.09</v>
      </c>
      <c r="AK29" s="28">
        <v>426888.41</v>
      </c>
      <c r="AL29" s="64">
        <f>AI29-AJ29-AK29</f>
        <v>528126.96</v>
      </c>
      <c r="AM29" s="97">
        <v>1578892.8693939999</v>
      </c>
      <c r="AN29" s="97">
        <v>597749.118931</v>
      </c>
      <c r="AO29" s="97">
        <v>430908.21012</v>
      </c>
      <c r="AP29" s="64">
        <f>AM29-AN29-AO29</f>
        <v>550235.54034299986</v>
      </c>
      <c r="AQ29" s="10">
        <f t="shared" si="34"/>
        <v>57.110233291620595</v>
      </c>
      <c r="AR29" s="10">
        <f t="shared" si="35"/>
        <v>108.23088153015247</v>
      </c>
      <c r="AS29" s="10">
        <f t="shared" si="36"/>
        <v>29.875279649141852</v>
      </c>
      <c r="AT29" s="10">
        <f t="shared" si="37"/>
        <v>42.506816659663116</v>
      </c>
    </row>
    <row r="30" spans="1:46" x14ac:dyDescent="0.2">
      <c r="B30" s="27" t="s">
        <v>406</v>
      </c>
      <c r="C30" s="26">
        <f>SUM(C20:C28)</f>
        <v>262184.60000000003</v>
      </c>
      <c r="D30" s="26">
        <f t="shared" ref="D30:AL30" si="38">SUM(D20:D28)</f>
        <v>81874.569999999992</v>
      </c>
      <c r="E30" s="26">
        <f t="shared" si="38"/>
        <v>82755.070000000007</v>
      </c>
      <c r="F30" s="63">
        <f t="shared" si="38"/>
        <v>97554.96</v>
      </c>
      <c r="G30" s="26">
        <f t="shared" si="38"/>
        <v>283751.09000000003</v>
      </c>
      <c r="H30" s="26">
        <f t="shared" si="38"/>
        <v>93418.45</v>
      </c>
      <c r="I30" s="26">
        <f t="shared" si="38"/>
        <v>85866.69</v>
      </c>
      <c r="J30" s="63">
        <f t="shared" si="38"/>
        <v>104465.94999999998</v>
      </c>
      <c r="K30" s="26">
        <f t="shared" si="38"/>
        <v>327116.38</v>
      </c>
      <c r="L30" s="26">
        <f t="shared" si="38"/>
        <v>112852.17000000001</v>
      </c>
      <c r="M30" s="26">
        <f t="shared" si="38"/>
        <v>98318.129999999976</v>
      </c>
      <c r="N30" s="63">
        <f t="shared" si="38"/>
        <v>115946.08000000002</v>
      </c>
      <c r="O30" s="26">
        <f t="shared" si="38"/>
        <v>355742.62</v>
      </c>
      <c r="P30" s="26">
        <f t="shared" si="38"/>
        <v>137221.71</v>
      </c>
      <c r="Q30" s="26">
        <f t="shared" si="38"/>
        <v>100425.12</v>
      </c>
      <c r="R30" s="63">
        <f t="shared" si="38"/>
        <v>118095.79000000002</v>
      </c>
      <c r="S30" s="26">
        <f t="shared" si="38"/>
        <v>395640.56</v>
      </c>
      <c r="T30" s="26">
        <f t="shared" si="38"/>
        <v>170008.5</v>
      </c>
      <c r="U30" s="26">
        <f t="shared" si="38"/>
        <v>96114.73</v>
      </c>
      <c r="V30" s="63">
        <f t="shared" si="38"/>
        <v>129517.32999999999</v>
      </c>
      <c r="W30" s="26">
        <f t="shared" si="38"/>
        <v>328967.92</v>
      </c>
      <c r="X30" s="26">
        <f t="shared" si="38"/>
        <v>140996.02000000002</v>
      </c>
      <c r="Y30" s="26">
        <f t="shared" si="38"/>
        <v>77348.679999999993</v>
      </c>
      <c r="Z30" s="63">
        <f t="shared" si="38"/>
        <v>110623.21999999999</v>
      </c>
      <c r="AA30" s="26">
        <f t="shared" si="38"/>
        <v>406925.09</v>
      </c>
      <c r="AB30" s="26">
        <f t="shared" si="38"/>
        <v>178008.5</v>
      </c>
      <c r="AC30" s="26">
        <f t="shared" si="38"/>
        <v>93020.800000000017</v>
      </c>
      <c r="AD30" s="63">
        <f t="shared" si="38"/>
        <v>135895.78999999998</v>
      </c>
      <c r="AE30" s="26">
        <f t="shared" si="38"/>
        <v>478886.23</v>
      </c>
      <c r="AF30" s="26">
        <f t="shared" si="38"/>
        <v>222347.52000000002</v>
      </c>
      <c r="AG30" s="26">
        <f t="shared" si="38"/>
        <v>97903.419999999984</v>
      </c>
      <c r="AH30" s="63">
        <f t="shared" si="38"/>
        <v>158635.28999999995</v>
      </c>
      <c r="AI30" s="26">
        <f t="shared" si="38"/>
        <v>504362.80000000005</v>
      </c>
      <c r="AJ30" s="26">
        <f t="shared" si="38"/>
        <v>230491.65000000002</v>
      </c>
      <c r="AK30" s="26">
        <f t="shared" si="38"/>
        <v>98907.26999999999</v>
      </c>
      <c r="AL30" s="63">
        <f t="shared" si="38"/>
        <v>174963.88</v>
      </c>
      <c r="AM30" s="26">
        <f t="shared" ref="AM30:AP30" si="39">SUM(AM20:AM28)</f>
        <v>530277.11377499998</v>
      </c>
      <c r="AN30" s="26">
        <f t="shared" si="39"/>
        <v>240753.91262299998</v>
      </c>
      <c r="AO30" s="26">
        <f t="shared" si="39"/>
        <v>101898.93161100001</v>
      </c>
      <c r="AP30" s="63">
        <f t="shared" si="39"/>
        <v>187624.26954100002</v>
      </c>
      <c r="AQ30" s="10">
        <f t="shared" si="34"/>
        <v>64.613994453325034</v>
      </c>
      <c r="AR30" s="10">
        <f t="shared" si="35"/>
        <v>139.32902424264299</v>
      </c>
      <c r="AS30" s="10">
        <f t="shared" si="36"/>
        <v>0.2180778025961283</v>
      </c>
      <c r="AT30" s="10">
        <f t="shared" si="37"/>
        <v>56.534729735340882</v>
      </c>
    </row>
    <row r="31" spans="1:46" x14ac:dyDescent="0.2">
      <c r="B31" s="27" t="s">
        <v>72</v>
      </c>
      <c r="C31" s="26">
        <f>C29-C30</f>
        <v>555751.24</v>
      </c>
      <c r="D31" s="26">
        <f t="shared" ref="D31:AL31" si="40">D29-D30</f>
        <v>151764.16999999998</v>
      </c>
      <c r="E31" s="26">
        <f t="shared" si="40"/>
        <v>187285.69</v>
      </c>
      <c r="F31" s="63">
        <f t="shared" si="40"/>
        <v>216701.37999999995</v>
      </c>
      <c r="G31" s="26">
        <f t="shared" si="40"/>
        <v>620628.73</v>
      </c>
      <c r="H31" s="26">
        <f t="shared" si="40"/>
        <v>168100.11</v>
      </c>
      <c r="I31" s="26">
        <f t="shared" si="40"/>
        <v>207103.69</v>
      </c>
      <c r="J31" s="63">
        <f t="shared" si="40"/>
        <v>245424.93000000002</v>
      </c>
      <c r="K31" s="26">
        <f t="shared" si="40"/>
        <v>710026.55999999994</v>
      </c>
      <c r="L31" s="26">
        <f t="shared" si="40"/>
        <v>195503.98999999996</v>
      </c>
      <c r="M31" s="26">
        <f t="shared" si="40"/>
        <v>238217.54</v>
      </c>
      <c r="N31" s="63">
        <f t="shared" si="40"/>
        <v>276305.03000000003</v>
      </c>
      <c r="O31" s="26">
        <f t="shared" si="40"/>
        <v>806965.67</v>
      </c>
      <c r="P31" s="26">
        <f t="shared" si="40"/>
        <v>237930.59</v>
      </c>
      <c r="Q31" s="26">
        <f t="shared" si="40"/>
        <v>265539.49</v>
      </c>
      <c r="R31" s="63">
        <f t="shared" si="40"/>
        <v>303495.58999999997</v>
      </c>
      <c r="S31" s="26">
        <f t="shared" si="40"/>
        <v>904495.08999999985</v>
      </c>
      <c r="T31" s="26">
        <f t="shared" si="40"/>
        <v>301527.03999999998</v>
      </c>
      <c r="U31" s="26">
        <f t="shared" si="40"/>
        <v>292232.15000000002</v>
      </c>
      <c r="V31" s="63">
        <f t="shared" si="40"/>
        <v>310735.89999999991</v>
      </c>
      <c r="W31" s="26">
        <f t="shared" si="40"/>
        <v>727964.06</v>
      </c>
      <c r="X31" s="26">
        <f t="shared" si="40"/>
        <v>226524.38999999996</v>
      </c>
      <c r="Y31" s="26">
        <f t="shared" si="40"/>
        <v>257094.94</v>
      </c>
      <c r="Z31" s="63">
        <f t="shared" si="40"/>
        <v>244344.7300000001</v>
      </c>
      <c r="AA31" s="26">
        <f t="shared" si="40"/>
        <v>870578.83999999985</v>
      </c>
      <c r="AB31" s="26">
        <f t="shared" si="40"/>
        <v>277451.86</v>
      </c>
      <c r="AC31" s="26">
        <f t="shared" si="40"/>
        <v>299613.66000000003</v>
      </c>
      <c r="AD31" s="63">
        <f t="shared" si="40"/>
        <v>293513.31999999995</v>
      </c>
      <c r="AE31" s="26">
        <f t="shared" si="40"/>
        <v>1001779.0100000002</v>
      </c>
      <c r="AF31" s="26">
        <f t="shared" si="40"/>
        <v>347938.13</v>
      </c>
      <c r="AG31" s="26">
        <f t="shared" si="40"/>
        <v>326361.79000000004</v>
      </c>
      <c r="AH31" s="63">
        <f t="shared" si="40"/>
        <v>327479.0900000002</v>
      </c>
      <c r="AI31" s="26">
        <f t="shared" si="40"/>
        <v>1042774.6599999999</v>
      </c>
      <c r="AJ31" s="26">
        <f t="shared" si="40"/>
        <v>361630.43999999994</v>
      </c>
      <c r="AK31" s="26">
        <f t="shared" si="40"/>
        <v>327981.14</v>
      </c>
      <c r="AL31" s="63">
        <f t="shared" si="40"/>
        <v>353163.07999999996</v>
      </c>
      <c r="AM31" s="26">
        <f t="shared" ref="AM31:AP31" si="41">AM29-AM30</f>
        <v>1048615.7556189999</v>
      </c>
      <c r="AN31" s="26">
        <f t="shared" si="41"/>
        <v>356995.20630800002</v>
      </c>
      <c r="AO31" s="26">
        <f t="shared" si="41"/>
        <v>329009.27850899997</v>
      </c>
      <c r="AP31" s="63">
        <f t="shared" si="41"/>
        <v>362611.27080199984</v>
      </c>
      <c r="AQ31" s="10">
        <f t="shared" si="34"/>
        <v>53.570213086398866</v>
      </c>
      <c r="AR31" s="10">
        <f t="shared" si="35"/>
        <v>91.453884282489881</v>
      </c>
      <c r="AS31" s="10">
        <f t="shared" si="36"/>
        <v>42.979771587714509</v>
      </c>
      <c r="AT31" s="10">
        <f t="shared" si="37"/>
        <v>36.191709210964753</v>
      </c>
    </row>
    <row r="32" spans="1:46" x14ac:dyDescent="0.2">
      <c r="B32" s="27" t="s">
        <v>407</v>
      </c>
      <c r="C32" s="26">
        <f>SUM(C21:C24)</f>
        <v>95291.76</v>
      </c>
      <c r="D32" s="26">
        <f t="shared" ref="D32:AL32" si="42">SUM(D21:D24)</f>
        <v>167.53</v>
      </c>
      <c r="E32" s="26">
        <f t="shared" si="42"/>
        <v>724.12</v>
      </c>
      <c r="F32" s="63">
        <f t="shared" si="42"/>
        <v>94400.11</v>
      </c>
      <c r="G32" s="26">
        <f t="shared" si="42"/>
        <v>102129.86</v>
      </c>
      <c r="H32" s="26">
        <f t="shared" si="42"/>
        <v>219.58</v>
      </c>
      <c r="I32" s="26">
        <f t="shared" si="42"/>
        <v>1084.8600000000001</v>
      </c>
      <c r="J32" s="63">
        <f t="shared" si="42"/>
        <v>100825.42</v>
      </c>
      <c r="K32" s="26">
        <f t="shared" si="42"/>
        <v>113555.39</v>
      </c>
      <c r="L32" s="26">
        <f t="shared" si="42"/>
        <v>354.34000000000003</v>
      </c>
      <c r="M32" s="26">
        <f t="shared" si="42"/>
        <v>1054.4299999999998</v>
      </c>
      <c r="N32" s="63">
        <f t="shared" si="42"/>
        <v>112146.62000000001</v>
      </c>
      <c r="O32" s="26">
        <f t="shared" si="42"/>
        <v>115989.60000000002</v>
      </c>
      <c r="P32" s="26">
        <f t="shared" si="42"/>
        <v>262.78999999999996</v>
      </c>
      <c r="Q32" s="26">
        <f t="shared" si="42"/>
        <v>1422.6100000000001</v>
      </c>
      <c r="R32" s="63">
        <f t="shared" si="42"/>
        <v>114304.20000000003</v>
      </c>
      <c r="S32" s="26">
        <f t="shared" si="42"/>
        <v>126617.48999999999</v>
      </c>
      <c r="T32" s="26">
        <f t="shared" si="42"/>
        <v>143.63999999999999</v>
      </c>
      <c r="U32" s="26">
        <f t="shared" si="42"/>
        <v>1567.9299999999998</v>
      </c>
      <c r="V32" s="63">
        <f t="shared" si="42"/>
        <v>124905.92</v>
      </c>
      <c r="W32" s="26">
        <f t="shared" si="42"/>
        <v>108229.33</v>
      </c>
      <c r="X32" s="26">
        <f t="shared" si="42"/>
        <v>130.45999999999998</v>
      </c>
      <c r="Y32" s="26">
        <f t="shared" si="42"/>
        <v>1459.25</v>
      </c>
      <c r="Z32" s="63">
        <f t="shared" si="42"/>
        <v>106639.62</v>
      </c>
      <c r="AA32" s="26">
        <f t="shared" si="42"/>
        <v>135500.84</v>
      </c>
      <c r="AB32" s="26">
        <f t="shared" si="42"/>
        <v>194.8</v>
      </c>
      <c r="AC32" s="26">
        <f t="shared" si="42"/>
        <v>1412.23</v>
      </c>
      <c r="AD32" s="63">
        <f t="shared" si="42"/>
        <v>133893.81</v>
      </c>
      <c r="AE32" s="26">
        <f t="shared" si="42"/>
        <v>159487.49</v>
      </c>
      <c r="AF32" s="26">
        <f t="shared" si="42"/>
        <v>449.55</v>
      </c>
      <c r="AG32" s="26">
        <f t="shared" si="42"/>
        <v>1793.79</v>
      </c>
      <c r="AH32" s="63">
        <f t="shared" si="42"/>
        <v>157244.15</v>
      </c>
      <c r="AI32" s="26">
        <f t="shared" si="42"/>
        <v>175742.82000000004</v>
      </c>
      <c r="AJ32" s="26">
        <f t="shared" si="42"/>
        <v>355.22</v>
      </c>
      <c r="AK32" s="26">
        <f t="shared" si="42"/>
        <v>2065.86</v>
      </c>
      <c r="AL32" s="63">
        <f t="shared" si="42"/>
        <v>173321.74000000002</v>
      </c>
      <c r="AM32" s="26">
        <f t="shared" ref="AM32:AP32" si="43">SUM(AM21:AM24)</f>
        <v>186647.66428200001</v>
      </c>
      <c r="AN32" s="26">
        <f t="shared" si="43"/>
        <v>312.57736799999998</v>
      </c>
      <c r="AO32" s="26">
        <f t="shared" si="43"/>
        <v>2552.8208629999999</v>
      </c>
      <c r="AP32" s="63">
        <f t="shared" si="43"/>
        <v>183782.26605100001</v>
      </c>
      <c r="AQ32" s="10">
        <f t="shared" si="34"/>
        <v>59.41833161557706</v>
      </c>
      <c r="AR32" s="10">
        <f t="shared" si="35"/>
        <v>51.857410502715929</v>
      </c>
      <c r="AS32" s="10">
        <f t="shared" si="36"/>
        <v>186.9332293536568</v>
      </c>
      <c r="AT32" s="10">
        <f t="shared" si="37"/>
        <v>58.45361444908157</v>
      </c>
    </row>
    <row r="33" spans="1:46" x14ac:dyDescent="0.2">
      <c r="B33" s="27" t="s">
        <v>408</v>
      </c>
      <c r="C33" s="26">
        <f>C30-C32</f>
        <v>166892.84000000003</v>
      </c>
      <c r="D33" s="26">
        <f t="shared" ref="D33:AL33" si="44">D30-D32</f>
        <v>81707.039999999994</v>
      </c>
      <c r="E33" s="26">
        <f t="shared" si="44"/>
        <v>82030.950000000012</v>
      </c>
      <c r="F33" s="63">
        <f t="shared" si="44"/>
        <v>3154.8500000000058</v>
      </c>
      <c r="G33" s="26">
        <f t="shared" si="44"/>
        <v>181621.23000000004</v>
      </c>
      <c r="H33" s="26">
        <f t="shared" si="44"/>
        <v>93198.87</v>
      </c>
      <c r="I33" s="26">
        <f t="shared" si="44"/>
        <v>84781.83</v>
      </c>
      <c r="J33" s="63">
        <f t="shared" si="44"/>
        <v>3640.5299999999843</v>
      </c>
      <c r="K33" s="26">
        <f t="shared" si="44"/>
        <v>213560.99</v>
      </c>
      <c r="L33" s="26">
        <f t="shared" si="44"/>
        <v>112497.83000000002</v>
      </c>
      <c r="M33" s="26">
        <f t="shared" si="44"/>
        <v>97263.699999999983</v>
      </c>
      <c r="N33" s="63">
        <f t="shared" si="44"/>
        <v>3799.4600000000064</v>
      </c>
      <c r="O33" s="26">
        <f t="shared" si="44"/>
        <v>239753.01999999996</v>
      </c>
      <c r="P33" s="26">
        <f t="shared" si="44"/>
        <v>136958.91999999998</v>
      </c>
      <c r="Q33" s="26">
        <f t="shared" si="44"/>
        <v>99002.51</v>
      </c>
      <c r="R33" s="63">
        <f t="shared" si="44"/>
        <v>3791.5899999999965</v>
      </c>
      <c r="S33" s="26">
        <f t="shared" si="44"/>
        <v>269023.07</v>
      </c>
      <c r="T33" s="26">
        <f t="shared" si="44"/>
        <v>169864.86</v>
      </c>
      <c r="U33" s="26">
        <f t="shared" si="44"/>
        <v>94546.8</v>
      </c>
      <c r="V33" s="63">
        <f t="shared" si="44"/>
        <v>4611.4099999999889</v>
      </c>
      <c r="W33" s="26">
        <f t="shared" si="44"/>
        <v>220738.58999999997</v>
      </c>
      <c r="X33" s="26">
        <f t="shared" si="44"/>
        <v>140865.56000000003</v>
      </c>
      <c r="Y33" s="26">
        <f t="shared" si="44"/>
        <v>75889.429999999993</v>
      </c>
      <c r="Z33" s="63">
        <f t="shared" si="44"/>
        <v>3983.5999999999913</v>
      </c>
      <c r="AA33" s="26">
        <f t="shared" si="44"/>
        <v>271424.25</v>
      </c>
      <c r="AB33" s="26">
        <f t="shared" si="44"/>
        <v>177813.7</v>
      </c>
      <c r="AC33" s="26">
        <f t="shared" si="44"/>
        <v>91608.570000000022</v>
      </c>
      <c r="AD33" s="63">
        <f t="shared" si="44"/>
        <v>2001.9799999999814</v>
      </c>
      <c r="AE33" s="26">
        <f t="shared" si="44"/>
        <v>319398.74</v>
      </c>
      <c r="AF33" s="26">
        <f t="shared" si="44"/>
        <v>221897.97000000003</v>
      </c>
      <c r="AG33" s="26">
        <f t="shared" si="44"/>
        <v>96109.62999999999</v>
      </c>
      <c r="AH33" s="63">
        <f t="shared" si="44"/>
        <v>1391.1399999999558</v>
      </c>
      <c r="AI33" s="26">
        <f t="shared" si="44"/>
        <v>328619.98</v>
      </c>
      <c r="AJ33" s="26">
        <f t="shared" si="44"/>
        <v>230136.43000000002</v>
      </c>
      <c r="AK33" s="26">
        <f t="shared" si="44"/>
        <v>96841.409999999989</v>
      </c>
      <c r="AL33" s="63">
        <f t="shared" si="44"/>
        <v>1642.1399999999849</v>
      </c>
      <c r="AM33" s="26">
        <f t="shared" ref="AM33:AP33" si="45">AM30-AM32</f>
        <v>343629.44949299993</v>
      </c>
      <c r="AN33" s="26">
        <f t="shared" si="45"/>
        <v>240441.33525499998</v>
      </c>
      <c r="AO33" s="26">
        <f t="shared" si="45"/>
        <v>99346.110748000006</v>
      </c>
      <c r="AP33" s="63">
        <f t="shared" si="45"/>
        <v>3842.0034900000028</v>
      </c>
      <c r="AQ33" s="10">
        <f t="shared" si="34"/>
        <v>67.58059179911649</v>
      </c>
      <c r="AR33" s="10">
        <f t="shared" si="35"/>
        <v>139.50837377543536</v>
      </c>
      <c r="AS33" s="10">
        <f t="shared" si="36"/>
        <v>-1.4301315079281784</v>
      </c>
      <c r="AT33" s="10">
        <f t="shared" si="37"/>
        <v>-0.88255731616411204</v>
      </c>
    </row>
    <row r="34" spans="1:46" x14ac:dyDescent="0.2">
      <c r="F34" s="24"/>
      <c r="J34" s="24"/>
      <c r="N34" s="24"/>
      <c r="R34" s="24"/>
      <c r="V34" s="24"/>
      <c r="Z34" s="24"/>
      <c r="AD34" s="24"/>
      <c r="AH34" s="24"/>
      <c r="AL34" s="24"/>
      <c r="AM34" s="92"/>
      <c r="AN34" s="92"/>
      <c r="AO34" s="92"/>
      <c r="AP34" s="24"/>
    </row>
    <row r="35" spans="1:46" x14ac:dyDescent="0.2">
      <c r="A35" s="15" t="s">
        <v>705</v>
      </c>
      <c r="F35" s="24"/>
      <c r="J35" s="24"/>
      <c r="N35" s="24"/>
      <c r="R35" s="24"/>
      <c r="V35" s="24"/>
      <c r="Z35" s="24"/>
      <c r="AD35" s="24"/>
      <c r="AH35" s="24"/>
      <c r="AL35" s="24"/>
      <c r="AM35" s="92"/>
      <c r="AN35" s="92"/>
      <c r="AO35" s="92"/>
      <c r="AP35" s="24"/>
    </row>
    <row r="36" spans="1:46" x14ac:dyDescent="0.2">
      <c r="A36" t="s">
        <v>386</v>
      </c>
      <c r="B36" t="s">
        <v>387</v>
      </c>
      <c r="C36" s="26">
        <f t="shared" ref="C36:AL36" si="46">C20-C4</f>
        <v>-16472.02</v>
      </c>
      <c r="D36" s="26">
        <f t="shared" si="46"/>
        <v>-16470.32</v>
      </c>
      <c r="E36" s="26">
        <f t="shared" si="46"/>
        <v>0.2</v>
      </c>
      <c r="F36" s="63">
        <f t="shared" si="46"/>
        <v>-1.8999999999977717</v>
      </c>
      <c r="G36" s="16">
        <f t="shared" si="46"/>
        <v>-19676.900000000001</v>
      </c>
      <c r="H36" s="16">
        <f t="shared" si="46"/>
        <v>-19676.739999999998</v>
      </c>
      <c r="I36" s="16">
        <f t="shared" si="46"/>
        <v>0</v>
      </c>
      <c r="J36" s="62">
        <f t="shared" si="46"/>
        <v>-0.16000000000121872</v>
      </c>
      <c r="K36" s="16">
        <f t="shared" si="46"/>
        <v>-21843.53</v>
      </c>
      <c r="L36" s="16">
        <f t="shared" si="46"/>
        <v>-21832.010000000002</v>
      </c>
      <c r="M36" s="16">
        <f t="shared" si="46"/>
        <v>-10.69</v>
      </c>
      <c r="N36" s="62">
        <f t="shared" si="46"/>
        <v>-0.82999999999907315</v>
      </c>
      <c r="O36" s="16">
        <f t="shared" si="46"/>
        <v>-22163.43</v>
      </c>
      <c r="P36" s="16">
        <f t="shared" si="46"/>
        <v>-22166.899999999998</v>
      </c>
      <c r="Q36" s="16">
        <f t="shared" si="46"/>
        <v>3.29</v>
      </c>
      <c r="R36" s="62">
        <f t="shared" si="46"/>
        <v>0.17999999999979988</v>
      </c>
      <c r="S36" s="16">
        <f t="shared" si="46"/>
        <v>-28103.870000000003</v>
      </c>
      <c r="T36" s="16">
        <f t="shared" si="46"/>
        <v>-28091.809999999998</v>
      </c>
      <c r="U36" s="16">
        <f t="shared" si="46"/>
        <v>0.44</v>
      </c>
      <c r="V36" s="62">
        <f t="shared" si="46"/>
        <v>-12.500000000005857</v>
      </c>
      <c r="W36" s="16">
        <f t="shared" si="46"/>
        <v>-15604.119999999999</v>
      </c>
      <c r="X36" s="16">
        <f t="shared" si="46"/>
        <v>-15599.87</v>
      </c>
      <c r="Y36" s="16">
        <f t="shared" si="46"/>
        <v>0.06</v>
      </c>
      <c r="Z36" s="62">
        <f t="shared" si="46"/>
        <v>-4.3099999999972711</v>
      </c>
      <c r="AA36" s="16">
        <f t="shared" si="46"/>
        <v>-20876.88</v>
      </c>
      <c r="AB36" s="16">
        <f t="shared" si="46"/>
        <v>-20874.730000000003</v>
      </c>
      <c r="AC36" s="16">
        <f t="shared" si="46"/>
        <v>7.0000000000000007E-2</v>
      </c>
      <c r="AD36" s="62">
        <f t="shared" si="46"/>
        <v>-2.219999999999636</v>
      </c>
      <c r="AE36" s="16">
        <f t="shared" si="46"/>
        <v>-22839.940000000002</v>
      </c>
      <c r="AF36" s="16">
        <f t="shared" si="46"/>
        <v>-22838.07</v>
      </c>
      <c r="AG36" s="16">
        <f t="shared" si="46"/>
        <v>0.05</v>
      </c>
      <c r="AH36" s="62">
        <f t="shared" si="46"/>
        <v>-1.9200000000008004</v>
      </c>
      <c r="AI36" s="16">
        <f t="shared" si="46"/>
        <v>-25330.399999999994</v>
      </c>
      <c r="AJ36" s="16">
        <f t="shared" si="46"/>
        <v>-25325.730000000003</v>
      </c>
      <c r="AK36" s="16">
        <f t="shared" si="46"/>
        <v>1.28</v>
      </c>
      <c r="AL36" s="62">
        <f t="shared" si="46"/>
        <v>-5.949999999994616</v>
      </c>
      <c r="AM36" s="16">
        <f t="shared" ref="AM36:AP36" si="47">AM20-AM4</f>
        <v>-21913.294440000001</v>
      </c>
      <c r="AN36" s="16">
        <f t="shared" si="47"/>
        <v>-21913.236729999997</v>
      </c>
      <c r="AO36" s="16">
        <f t="shared" si="47"/>
        <v>1.214418</v>
      </c>
      <c r="AP36" s="62">
        <f t="shared" si="47"/>
        <v>-1.2721280000027713</v>
      </c>
    </row>
    <row r="37" spans="1:46" x14ac:dyDescent="0.2">
      <c r="A37" t="s">
        <v>388</v>
      </c>
      <c r="B37" t="s">
        <v>389</v>
      </c>
      <c r="C37" s="26">
        <f t="shared" ref="C37:AL37" si="48">C21-C5</f>
        <v>-17991.350000000006</v>
      </c>
      <c r="D37" s="26">
        <f t="shared" si="48"/>
        <v>-46.44</v>
      </c>
      <c r="E37" s="26">
        <f t="shared" si="48"/>
        <v>188.06</v>
      </c>
      <c r="F37" s="63">
        <f t="shared" si="48"/>
        <v>-18132.97</v>
      </c>
      <c r="G37" s="16">
        <f t="shared" si="48"/>
        <v>-17205.920000000006</v>
      </c>
      <c r="H37" s="16">
        <f t="shared" si="48"/>
        <v>-150.16999999999999</v>
      </c>
      <c r="I37" s="16">
        <f t="shared" si="48"/>
        <v>172</v>
      </c>
      <c r="J37" s="62">
        <f t="shared" si="48"/>
        <v>-17227.750000000007</v>
      </c>
      <c r="K37" s="16">
        <f t="shared" si="48"/>
        <v>-20964.069999999992</v>
      </c>
      <c r="L37" s="16">
        <f t="shared" si="48"/>
        <v>-58.349999999999966</v>
      </c>
      <c r="M37" s="16">
        <f t="shared" si="48"/>
        <v>176.5</v>
      </c>
      <c r="N37" s="62">
        <f t="shared" si="48"/>
        <v>-21082.219999999987</v>
      </c>
      <c r="O37" s="16">
        <f t="shared" si="48"/>
        <v>-24345.020000000004</v>
      </c>
      <c r="P37" s="16">
        <f t="shared" si="48"/>
        <v>-334.09000000000003</v>
      </c>
      <c r="Q37" s="16">
        <f t="shared" si="48"/>
        <v>176.95</v>
      </c>
      <c r="R37" s="62">
        <f t="shared" si="48"/>
        <v>-24187.880000000005</v>
      </c>
      <c r="S37" s="16">
        <f t="shared" si="48"/>
        <v>-14063.529999999999</v>
      </c>
      <c r="T37" s="16">
        <f t="shared" si="48"/>
        <v>-826.68999999999994</v>
      </c>
      <c r="U37" s="16">
        <f t="shared" si="48"/>
        <v>319.73</v>
      </c>
      <c r="V37" s="62">
        <f t="shared" si="48"/>
        <v>-13556.569999999992</v>
      </c>
      <c r="W37" s="16">
        <f t="shared" si="48"/>
        <v>-12005.619999999995</v>
      </c>
      <c r="X37" s="16">
        <f t="shared" si="48"/>
        <v>-497.64</v>
      </c>
      <c r="Y37" s="16">
        <f t="shared" si="48"/>
        <v>447.15</v>
      </c>
      <c r="Z37" s="62">
        <f t="shared" si="48"/>
        <v>-11955.12999999999</v>
      </c>
      <c r="AA37" s="16">
        <f t="shared" si="48"/>
        <v>-21361.619999999995</v>
      </c>
      <c r="AB37" s="16">
        <f t="shared" si="48"/>
        <v>-604.48</v>
      </c>
      <c r="AC37" s="16">
        <f t="shared" si="48"/>
        <v>127.23999999999998</v>
      </c>
      <c r="AD37" s="62">
        <f t="shared" si="48"/>
        <v>-20884.380000000005</v>
      </c>
      <c r="AE37" s="16">
        <f t="shared" si="48"/>
        <v>-22781.020000000004</v>
      </c>
      <c r="AF37" s="16">
        <f t="shared" si="48"/>
        <v>-601.6</v>
      </c>
      <c r="AG37" s="16">
        <f t="shared" si="48"/>
        <v>233.47999999999996</v>
      </c>
      <c r="AH37" s="62">
        <f t="shared" si="48"/>
        <v>-22412.899999999994</v>
      </c>
      <c r="AI37" s="16">
        <f t="shared" si="48"/>
        <v>-26541.139999999985</v>
      </c>
      <c r="AJ37" s="16">
        <f t="shared" si="48"/>
        <v>-703.37</v>
      </c>
      <c r="AK37" s="16">
        <f t="shared" si="48"/>
        <v>254.97999999999996</v>
      </c>
      <c r="AL37" s="62">
        <f t="shared" si="48"/>
        <v>-26092.749999999985</v>
      </c>
      <c r="AM37" s="16">
        <f t="shared" ref="AM37:AP37" si="49">AM21-AM5</f>
        <v>-26268.406959000014</v>
      </c>
      <c r="AN37" s="16">
        <f t="shared" si="49"/>
        <v>-203.27248499999999</v>
      </c>
      <c r="AO37" s="16">
        <f t="shared" si="49"/>
        <v>511.64104800000001</v>
      </c>
      <c r="AP37" s="62">
        <f t="shared" si="49"/>
        <v>-26576.775522000011</v>
      </c>
    </row>
    <row r="38" spans="1:46" x14ac:dyDescent="0.2">
      <c r="A38" t="s">
        <v>390</v>
      </c>
      <c r="B38" t="s">
        <v>391</v>
      </c>
      <c r="C38" s="26">
        <f t="shared" ref="C38:AL38" si="50">C22-C6</f>
        <v>-7692.41</v>
      </c>
      <c r="D38" s="26">
        <f t="shared" si="50"/>
        <v>0</v>
      </c>
      <c r="E38" s="26">
        <f t="shared" si="50"/>
        <v>-28.480000000000004</v>
      </c>
      <c r="F38" s="63">
        <f t="shared" si="50"/>
        <v>-7663.93</v>
      </c>
      <c r="G38" s="16">
        <f t="shared" si="50"/>
        <v>-6948.9400000000023</v>
      </c>
      <c r="H38" s="16">
        <f t="shared" si="50"/>
        <v>0</v>
      </c>
      <c r="I38" s="16">
        <f t="shared" si="50"/>
        <v>-30.969999999999985</v>
      </c>
      <c r="J38" s="62">
        <f t="shared" si="50"/>
        <v>-6917.9700000000048</v>
      </c>
      <c r="K38" s="16">
        <f t="shared" si="50"/>
        <v>-6606.5199999999968</v>
      </c>
      <c r="L38" s="16">
        <f t="shared" si="50"/>
        <v>0</v>
      </c>
      <c r="M38" s="16">
        <f t="shared" si="50"/>
        <v>31.83</v>
      </c>
      <c r="N38" s="62">
        <f t="shared" si="50"/>
        <v>-6638.3499999999985</v>
      </c>
      <c r="O38" s="16">
        <f t="shared" si="50"/>
        <v>-11236.75</v>
      </c>
      <c r="P38" s="16">
        <f t="shared" si="50"/>
        <v>0</v>
      </c>
      <c r="Q38" s="16">
        <f t="shared" si="50"/>
        <v>-76.47999999999999</v>
      </c>
      <c r="R38" s="62">
        <f t="shared" si="50"/>
        <v>-11160.27</v>
      </c>
      <c r="S38" s="16">
        <f t="shared" si="50"/>
        <v>-9360.1499999999978</v>
      </c>
      <c r="T38" s="16">
        <f t="shared" si="50"/>
        <v>0</v>
      </c>
      <c r="U38" s="16">
        <f t="shared" si="50"/>
        <v>47.680000000000007</v>
      </c>
      <c r="V38" s="62">
        <f t="shared" si="50"/>
        <v>-9407.8299999999981</v>
      </c>
      <c r="W38" s="16">
        <f t="shared" si="50"/>
        <v>-8934.73</v>
      </c>
      <c r="X38" s="16">
        <f t="shared" si="50"/>
        <v>0</v>
      </c>
      <c r="Y38" s="16">
        <f t="shared" si="50"/>
        <v>6.9399999999999977</v>
      </c>
      <c r="Z38" s="62">
        <f t="shared" si="50"/>
        <v>-8941.6700000000019</v>
      </c>
      <c r="AA38" s="16">
        <f t="shared" si="50"/>
        <v>-12744.09</v>
      </c>
      <c r="AB38" s="16">
        <f t="shared" si="50"/>
        <v>0</v>
      </c>
      <c r="AC38" s="16">
        <f t="shared" si="50"/>
        <v>23.240000000000009</v>
      </c>
      <c r="AD38" s="62">
        <f t="shared" si="50"/>
        <v>-12767.329999999998</v>
      </c>
      <c r="AE38" s="16">
        <f t="shared" si="50"/>
        <v>-10595.650000000001</v>
      </c>
      <c r="AF38" s="16">
        <f t="shared" si="50"/>
        <v>0</v>
      </c>
      <c r="AG38" s="16">
        <f t="shared" si="50"/>
        <v>14.349999999999994</v>
      </c>
      <c r="AH38" s="62">
        <f t="shared" si="50"/>
        <v>-10610.000000000007</v>
      </c>
      <c r="AI38" s="16">
        <f t="shared" si="50"/>
        <v>-11256.669999999998</v>
      </c>
      <c r="AJ38" s="16">
        <f t="shared" si="50"/>
        <v>0</v>
      </c>
      <c r="AK38" s="16">
        <f t="shared" si="50"/>
        <v>7.5499999999999829</v>
      </c>
      <c r="AL38" s="62">
        <f t="shared" si="50"/>
        <v>-11264.220000000001</v>
      </c>
      <c r="AM38" s="16">
        <f t="shared" ref="AM38:AP38" si="51">AM22-AM6</f>
        <v>-9100.0377320000043</v>
      </c>
      <c r="AN38" s="16">
        <f t="shared" si="51"/>
        <v>0</v>
      </c>
      <c r="AO38" s="16">
        <f t="shared" si="51"/>
        <v>-276.191348</v>
      </c>
      <c r="AP38" s="62">
        <f t="shared" si="51"/>
        <v>-8823.846384000004</v>
      </c>
    </row>
    <row r="39" spans="1:46" x14ac:dyDescent="0.2">
      <c r="A39" t="s">
        <v>392</v>
      </c>
      <c r="B39" t="s">
        <v>393</v>
      </c>
      <c r="C39" s="26">
        <f t="shared" ref="C39:AL39" si="52">C23-C7</f>
        <v>-10975.949999999999</v>
      </c>
      <c r="D39" s="26">
        <f t="shared" si="52"/>
        <v>-4625.7300000000005</v>
      </c>
      <c r="E39" s="26">
        <f t="shared" si="52"/>
        <v>79.47</v>
      </c>
      <c r="F39" s="63">
        <f t="shared" si="52"/>
        <v>-6429.6899999999987</v>
      </c>
      <c r="G39" s="16">
        <f t="shared" si="52"/>
        <v>-12853.39</v>
      </c>
      <c r="H39" s="16">
        <f t="shared" si="52"/>
        <v>-4868.4400000000005</v>
      </c>
      <c r="I39" s="16">
        <f t="shared" si="52"/>
        <v>121.9</v>
      </c>
      <c r="J39" s="62">
        <f t="shared" si="52"/>
        <v>-8106.8499999999967</v>
      </c>
      <c r="K39" s="16">
        <f t="shared" si="52"/>
        <v>-18153.899999999994</v>
      </c>
      <c r="L39" s="16">
        <f t="shared" si="52"/>
        <v>-6865.57</v>
      </c>
      <c r="M39" s="16">
        <f t="shared" si="52"/>
        <v>158.95999999999998</v>
      </c>
      <c r="N39" s="62">
        <f t="shared" si="52"/>
        <v>-11447.289999999997</v>
      </c>
      <c r="O39" s="16">
        <f t="shared" si="52"/>
        <v>-21690.02</v>
      </c>
      <c r="P39" s="16">
        <f t="shared" si="52"/>
        <v>-7582.78</v>
      </c>
      <c r="Q39" s="16">
        <f t="shared" si="52"/>
        <v>179.35000000000002</v>
      </c>
      <c r="R39" s="62">
        <f t="shared" si="52"/>
        <v>-14286.589999999998</v>
      </c>
      <c r="S39" s="16">
        <f t="shared" si="52"/>
        <v>-20196.340000000004</v>
      </c>
      <c r="T39" s="16">
        <f t="shared" si="52"/>
        <v>-7041.5300000000007</v>
      </c>
      <c r="U39" s="16">
        <f t="shared" si="52"/>
        <v>185.69</v>
      </c>
      <c r="V39" s="62">
        <f t="shared" si="52"/>
        <v>-13340.5</v>
      </c>
      <c r="W39" s="16">
        <f t="shared" si="52"/>
        <v>-15930.9</v>
      </c>
      <c r="X39" s="16">
        <f t="shared" si="52"/>
        <v>-4140.26</v>
      </c>
      <c r="Y39" s="16">
        <f t="shared" si="52"/>
        <v>198.64</v>
      </c>
      <c r="Z39" s="62">
        <f t="shared" si="52"/>
        <v>-11989.279999999999</v>
      </c>
      <c r="AA39" s="16">
        <f t="shared" si="52"/>
        <v>-16307.49</v>
      </c>
      <c r="AB39" s="16">
        <f t="shared" si="52"/>
        <v>-4437.46</v>
      </c>
      <c r="AC39" s="16">
        <f t="shared" si="52"/>
        <v>337.45</v>
      </c>
      <c r="AD39" s="62">
        <f t="shared" si="52"/>
        <v>-12207.480000000003</v>
      </c>
      <c r="AE39" s="16">
        <f t="shared" si="52"/>
        <v>-16175.099999999995</v>
      </c>
      <c r="AF39" s="16">
        <f t="shared" si="52"/>
        <v>-5039.1499999999996</v>
      </c>
      <c r="AG39" s="16">
        <f t="shared" si="52"/>
        <v>500.49999999999994</v>
      </c>
      <c r="AH39" s="62">
        <f t="shared" si="52"/>
        <v>-11636.449999999993</v>
      </c>
      <c r="AI39" s="16">
        <f t="shared" si="52"/>
        <v>-17634.689999999999</v>
      </c>
      <c r="AJ39" s="16">
        <f t="shared" si="52"/>
        <v>-6054.35</v>
      </c>
      <c r="AK39" s="16">
        <f t="shared" si="52"/>
        <v>561.94000000000005</v>
      </c>
      <c r="AL39" s="62">
        <f t="shared" si="52"/>
        <v>-12142.279999999995</v>
      </c>
      <c r="AM39" s="16">
        <f t="shared" ref="AM39:AP39" si="53">AM23-AM7</f>
        <v>-18525.350266000005</v>
      </c>
      <c r="AN39" s="16">
        <f t="shared" si="53"/>
        <v>-6789.8357029999997</v>
      </c>
      <c r="AO39" s="16">
        <f t="shared" si="53"/>
        <v>618.78096699999992</v>
      </c>
      <c r="AP39" s="62">
        <f t="shared" si="53"/>
        <v>-12354.295530000003</v>
      </c>
    </row>
    <row r="40" spans="1:46" x14ac:dyDescent="0.2">
      <c r="A40" t="s">
        <v>394</v>
      </c>
      <c r="B40" t="s">
        <v>395</v>
      </c>
      <c r="C40" s="26">
        <f t="shared" ref="C40:AL40" si="54">C24-C8</f>
        <v>-4677.2799999999988</v>
      </c>
      <c r="D40" s="26">
        <f t="shared" si="54"/>
        <v>0</v>
      </c>
      <c r="E40" s="26">
        <f t="shared" si="54"/>
        <v>-901.0100000000001</v>
      </c>
      <c r="F40" s="63">
        <f t="shared" si="54"/>
        <v>-3776.2699999999995</v>
      </c>
      <c r="G40" s="16">
        <f t="shared" si="54"/>
        <v>-4703.5199999999995</v>
      </c>
      <c r="H40" s="16">
        <f t="shared" si="54"/>
        <v>0</v>
      </c>
      <c r="I40" s="16">
        <f t="shared" si="54"/>
        <v>-138.34000000000003</v>
      </c>
      <c r="J40" s="62">
        <f t="shared" si="54"/>
        <v>-4565.1799999999994</v>
      </c>
      <c r="K40" s="16">
        <f t="shared" si="54"/>
        <v>-6442.66</v>
      </c>
      <c r="L40" s="16">
        <f t="shared" si="54"/>
        <v>0</v>
      </c>
      <c r="M40" s="16">
        <f t="shared" si="54"/>
        <v>113.38999999999999</v>
      </c>
      <c r="N40" s="62">
        <f t="shared" si="54"/>
        <v>-6556.05</v>
      </c>
      <c r="O40" s="16">
        <f t="shared" si="54"/>
        <v>-6833.5</v>
      </c>
      <c r="P40" s="16">
        <f t="shared" si="54"/>
        <v>0</v>
      </c>
      <c r="Q40" s="16">
        <f t="shared" si="54"/>
        <v>404.66999999999996</v>
      </c>
      <c r="R40" s="62">
        <f t="shared" si="54"/>
        <v>-7238.170000000001</v>
      </c>
      <c r="S40" s="16">
        <f t="shared" si="54"/>
        <v>-5339.5600000000013</v>
      </c>
      <c r="T40" s="16">
        <f t="shared" si="54"/>
        <v>0</v>
      </c>
      <c r="U40" s="16">
        <f t="shared" si="54"/>
        <v>590.47</v>
      </c>
      <c r="V40" s="62">
        <f t="shared" si="54"/>
        <v>-5930.0300000000007</v>
      </c>
      <c r="W40" s="16">
        <f t="shared" si="54"/>
        <v>-4932.2599999999993</v>
      </c>
      <c r="X40" s="16">
        <f t="shared" si="54"/>
        <v>0</v>
      </c>
      <c r="Y40" s="16">
        <f t="shared" si="54"/>
        <v>110.12</v>
      </c>
      <c r="Z40" s="62">
        <f t="shared" si="54"/>
        <v>-5042.3799999999992</v>
      </c>
      <c r="AA40" s="16">
        <f t="shared" si="54"/>
        <v>-7054.7099999999991</v>
      </c>
      <c r="AB40" s="16">
        <f t="shared" si="54"/>
        <v>0</v>
      </c>
      <c r="AC40" s="16">
        <f t="shared" si="54"/>
        <v>413.13</v>
      </c>
      <c r="AD40" s="62">
        <f t="shared" si="54"/>
        <v>-7467.8399999999983</v>
      </c>
      <c r="AE40" s="16">
        <f t="shared" si="54"/>
        <v>-6450.3099999999995</v>
      </c>
      <c r="AF40" s="16">
        <f t="shared" si="54"/>
        <v>0</v>
      </c>
      <c r="AG40" s="16">
        <f t="shared" si="54"/>
        <v>526.81999999999994</v>
      </c>
      <c r="AH40" s="62">
        <f t="shared" si="54"/>
        <v>-6977.1299999999974</v>
      </c>
      <c r="AI40" s="16">
        <f t="shared" si="54"/>
        <v>-5651.99</v>
      </c>
      <c r="AJ40" s="16">
        <f t="shared" si="54"/>
        <v>0</v>
      </c>
      <c r="AK40" s="16">
        <f t="shared" si="54"/>
        <v>565.48</v>
      </c>
      <c r="AL40" s="62">
        <f t="shared" si="54"/>
        <v>-6217.4699999999975</v>
      </c>
      <c r="AM40" s="16">
        <f t="shared" ref="AM40:AP40" si="55">AM24-AM8</f>
        <v>-6781.7455610000015</v>
      </c>
      <c r="AN40" s="16">
        <f t="shared" si="55"/>
        <v>0</v>
      </c>
      <c r="AO40" s="16">
        <f t="shared" si="55"/>
        <v>530.29526700000008</v>
      </c>
      <c r="AP40" s="62">
        <f t="shared" si="55"/>
        <v>-7312.0408280000011</v>
      </c>
    </row>
    <row r="41" spans="1:46" x14ac:dyDescent="0.2">
      <c r="A41" t="s">
        <v>396</v>
      </c>
      <c r="B41" t="s">
        <v>397</v>
      </c>
      <c r="C41" s="26">
        <f t="shared" ref="C41:AL41" si="56">C25-C9</f>
        <v>-181256.7</v>
      </c>
      <c r="D41" s="26">
        <f t="shared" si="56"/>
        <v>-181201.97999999998</v>
      </c>
      <c r="E41" s="26">
        <f t="shared" si="56"/>
        <v>-1030.5899999999965</v>
      </c>
      <c r="F41" s="63">
        <f t="shared" si="56"/>
        <v>975.86999999999534</v>
      </c>
      <c r="G41" s="16">
        <f t="shared" si="56"/>
        <v>-191033.61000000004</v>
      </c>
      <c r="H41" s="16">
        <f t="shared" si="56"/>
        <v>-191998.79</v>
      </c>
      <c r="I41" s="16">
        <f t="shared" si="56"/>
        <v>8.0799999999944703</v>
      </c>
      <c r="J41" s="62">
        <f t="shared" si="56"/>
        <v>957.09999999999127</v>
      </c>
      <c r="K41" s="16">
        <f t="shared" si="56"/>
        <v>-218065.55000000005</v>
      </c>
      <c r="L41" s="16">
        <f t="shared" si="56"/>
        <v>-221351.25</v>
      </c>
      <c r="M41" s="16">
        <f t="shared" si="56"/>
        <v>2984.9799999999959</v>
      </c>
      <c r="N41" s="62">
        <f t="shared" si="56"/>
        <v>300.71999999997934</v>
      </c>
      <c r="O41" s="16">
        <f t="shared" si="56"/>
        <v>-220780.26</v>
      </c>
      <c r="P41" s="16">
        <f t="shared" si="56"/>
        <v>-223981.09999999998</v>
      </c>
      <c r="Q41" s="16">
        <f t="shared" si="56"/>
        <v>3325.0099999999948</v>
      </c>
      <c r="R41" s="62">
        <f t="shared" si="56"/>
        <v>-124.17000000004191</v>
      </c>
      <c r="S41" s="16">
        <f t="shared" si="56"/>
        <v>-211361.75</v>
      </c>
      <c r="T41" s="16">
        <f t="shared" si="56"/>
        <v>-215750.24</v>
      </c>
      <c r="U41" s="16">
        <f t="shared" si="56"/>
        <v>4358.4400000000023</v>
      </c>
      <c r="V41" s="62">
        <f t="shared" si="56"/>
        <v>30.049999999973807</v>
      </c>
      <c r="W41" s="16">
        <f t="shared" si="56"/>
        <v>-167964.61</v>
      </c>
      <c r="X41" s="16">
        <f t="shared" si="56"/>
        <v>-167031.72</v>
      </c>
      <c r="Y41" s="16">
        <f t="shared" si="56"/>
        <v>-1297.2899999999972</v>
      </c>
      <c r="Z41" s="62">
        <f t="shared" si="56"/>
        <v>364.39999999999782</v>
      </c>
      <c r="AA41" s="16">
        <f t="shared" si="56"/>
        <v>-206755.51</v>
      </c>
      <c r="AB41" s="16">
        <f t="shared" si="56"/>
        <v>-202813.50999999998</v>
      </c>
      <c r="AC41" s="16">
        <f t="shared" si="56"/>
        <v>-3526.4099999999962</v>
      </c>
      <c r="AD41" s="62">
        <f t="shared" si="56"/>
        <v>-415.59000000003289</v>
      </c>
      <c r="AE41" s="16">
        <f t="shared" si="56"/>
        <v>-225358.17</v>
      </c>
      <c r="AF41" s="16">
        <f t="shared" si="56"/>
        <v>-222555.79000000004</v>
      </c>
      <c r="AG41" s="16">
        <f t="shared" si="56"/>
        <v>-2227.3000000000029</v>
      </c>
      <c r="AH41" s="62">
        <f t="shared" si="56"/>
        <v>-575.07999999998719</v>
      </c>
      <c r="AI41" s="16">
        <f t="shared" si="56"/>
        <v>-245143.71</v>
      </c>
      <c r="AJ41" s="16">
        <f t="shared" si="56"/>
        <v>-240997.14</v>
      </c>
      <c r="AK41" s="16">
        <f t="shared" si="56"/>
        <v>-4142.5299999999988</v>
      </c>
      <c r="AL41" s="62">
        <f t="shared" si="56"/>
        <v>-4.0399999999790452</v>
      </c>
      <c r="AM41" s="16">
        <f t="shared" ref="AM41:AP41" si="57">AM25-AM9</f>
        <v>-249183.88605399997</v>
      </c>
      <c r="AN41" s="16">
        <f t="shared" si="57"/>
        <v>-246911.417671</v>
      </c>
      <c r="AO41" s="16">
        <f t="shared" si="57"/>
        <v>-3859.3560549999966</v>
      </c>
      <c r="AP41" s="62">
        <f t="shared" si="57"/>
        <v>1586.8876720000117</v>
      </c>
    </row>
    <row r="42" spans="1:46" x14ac:dyDescent="0.2">
      <c r="A42" t="s">
        <v>398</v>
      </c>
      <c r="B42" t="s">
        <v>399</v>
      </c>
      <c r="C42" s="26">
        <f t="shared" ref="C42:AL42" si="58">C26-C10</f>
        <v>-18998.760000000002</v>
      </c>
      <c r="D42" s="26">
        <f t="shared" si="58"/>
        <v>-16665.63</v>
      </c>
      <c r="E42" s="26">
        <f t="shared" si="58"/>
        <v>-2263.0200000000004</v>
      </c>
      <c r="F42" s="63">
        <f t="shared" si="58"/>
        <v>-70.110000000000582</v>
      </c>
      <c r="G42" s="16">
        <f t="shared" si="58"/>
        <v>-29077.940000000002</v>
      </c>
      <c r="H42" s="16">
        <f t="shared" si="58"/>
        <v>-22697.47</v>
      </c>
      <c r="I42" s="16">
        <f t="shared" si="58"/>
        <v>-6314.7599999999984</v>
      </c>
      <c r="J42" s="62">
        <f t="shared" si="58"/>
        <v>-65.710000000002765</v>
      </c>
      <c r="K42" s="16">
        <f t="shared" si="58"/>
        <v>-30171.359999999993</v>
      </c>
      <c r="L42" s="16">
        <f t="shared" si="58"/>
        <v>-25572.689999999995</v>
      </c>
      <c r="M42" s="16">
        <f t="shared" si="58"/>
        <v>-4571.32</v>
      </c>
      <c r="N42" s="62">
        <f t="shared" si="58"/>
        <v>-27.349999999998545</v>
      </c>
      <c r="O42" s="16">
        <f t="shared" si="58"/>
        <v>-27124.82</v>
      </c>
      <c r="P42" s="16">
        <f t="shared" si="58"/>
        <v>-25492.839999999997</v>
      </c>
      <c r="Q42" s="16">
        <f t="shared" si="58"/>
        <v>-1655.869999999999</v>
      </c>
      <c r="R42" s="62">
        <f t="shared" si="58"/>
        <v>23.88999999999578</v>
      </c>
      <c r="S42" s="16">
        <f t="shared" si="58"/>
        <v>-28341.629999999997</v>
      </c>
      <c r="T42" s="16">
        <f t="shared" si="58"/>
        <v>-29366.869999999995</v>
      </c>
      <c r="U42" s="16">
        <f t="shared" si="58"/>
        <v>958.27999999999884</v>
      </c>
      <c r="V42" s="62">
        <f t="shared" si="58"/>
        <v>66.959999999999127</v>
      </c>
      <c r="W42" s="16">
        <f t="shared" si="58"/>
        <v>-13016.779999999999</v>
      </c>
      <c r="X42" s="16">
        <f t="shared" si="58"/>
        <v>-15976.949999999999</v>
      </c>
      <c r="Y42" s="16">
        <f t="shared" si="58"/>
        <v>2920.5099999999984</v>
      </c>
      <c r="Z42" s="62">
        <f t="shared" si="58"/>
        <v>39.659999999999854</v>
      </c>
      <c r="AA42" s="16">
        <f t="shared" si="58"/>
        <v>-13456.979999999996</v>
      </c>
      <c r="AB42" s="16">
        <f t="shared" si="58"/>
        <v>-19069.659999999996</v>
      </c>
      <c r="AC42" s="16">
        <f t="shared" si="58"/>
        <v>5580.4800000000032</v>
      </c>
      <c r="AD42" s="62">
        <f t="shared" si="58"/>
        <v>32.19999999999709</v>
      </c>
      <c r="AE42" s="16">
        <f t="shared" si="58"/>
        <v>-20732.949999999997</v>
      </c>
      <c r="AF42" s="16">
        <f t="shared" si="58"/>
        <v>-23987.409999999996</v>
      </c>
      <c r="AG42" s="16">
        <f t="shared" si="58"/>
        <v>3227.66</v>
      </c>
      <c r="AH42" s="62">
        <f t="shared" si="58"/>
        <v>26.799999999999272</v>
      </c>
      <c r="AI42" s="16">
        <f t="shared" si="58"/>
        <v>-19109.699999999997</v>
      </c>
      <c r="AJ42" s="16">
        <f t="shared" si="58"/>
        <v>-22917.440000000002</v>
      </c>
      <c r="AK42" s="16">
        <f t="shared" si="58"/>
        <v>3829.630000000001</v>
      </c>
      <c r="AL42" s="62">
        <f t="shared" si="58"/>
        <v>-21.88999999999578</v>
      </c>
      <c r="AM42" s="16">
        <f t="shared" ref="AM42:AP42" si="59">AM26-AM10</f>
        <v>-16390.148660000006</v>
      </c>
      <c r="AN42" s="16">
        <f t="shared" si="59"/>
        <v>-22291.271697</v>
      </c>
      <c r="AO42" s="16">
        <f t="shared" si="59"/>
        <v>5953.6854449999992</v>
      </c>
      <c r="AP42" s="62">
        <f t="shared" si="59"/>
        <v>-52.562408000005234</v>
      </c>
    </row>
    <row r="43" spans="1:46" x14ac:dyDescent="0.2">
      <c r="A43" t="s">
        <v>400</v>
      </c>
      <c r="B43" t="s">
        <v>401</v>
      </c>
      <c r="C43" s="26">
        <f t="shared" ref="C43:AL43" si="60">C27-C11</f>
        <v>-26985.809999999998</v>
      </c>
      <c r="D43" s="26">
        <f t="shared" si="60"/>
        <v>-28133.57</v>
      </c>
      <c r="E43" s="26">
        <f t="shared" si="60"/>
        <v>1129.8400000000001</v>
      </c>
      <c r="F43" s="63">
        <f t="shared" si="60"/>
        <v>17.920000000001892</v>
      </c>
      <c r="G43" s="16">
        <f t="shared" si="60"/>
        <v>-43089.420000000006</v>
      </c>
      <c r="H43" s="16">
        <f t="shared" si="60"/>
        <v>-45365.02</v>
      </c>
      <c r="I43" s="16">
        <f t="shared" si="60"/>
        <v>2130.8900000000003</v>
      </c>
      <c r="J43" s="62">
        <f t="shared" si="60"/>
        <v>144.70999999999094</v>
      </c>
      <c r="K43" s="16">
        <f t="shared" si="60"/>
        <v>-45406.31</v>
      </c>
      <c r="L43" s="16">
        <f t="shared" si="60"/>
        <v>-49165.270000000004</v>
      </c>
      <c r="M43" s="16">
        <f t="shared" si="60"/>
        <v>3373.9100000000003</v>
      </c>
      <c r="N43" s="62">
        <f t="shared" si="60"/>
        <v>385.05000000000609</v>
      </c>
      <c r="O43" s="16">
        <f t="shared" si="60"/>
        <v>-37844.62000000001</v>
      </c>
      <c r="P43" s="16">
        <f t="shared" si="60"/>
        <v>-41478.000000000007</v>
      </c>
      <c r="Q43" s="16">
        <f t="shared" si="60"/>
        <v>3455.2599999999993</v>
      </c>
      <c r="R43" s="62">
        <f t="shared" si="60"/>
        <v>178.11999999999807</v>
      </c>
      <c r="S43" s="16">
        <f t="shared" si="60"/>
        <v>-57412.709999999992</v>
      </c>
      <c r="T43" s="16">
        <f t="shared" si="60"/>
        <v>-60576.900000000009</v>
      </c>
      <c r="U43" s="16">
        <f t="shared" si="60"/>
        <v>3016.5899999999992</v>
      </c>
      <c r="V43" s="62">
        <f t="shared" si="60"/>
        <v>147.60000000001764</v>
      </c>
      <c r="W43" s="16">
        <f t="shared" si="60"/>
        <v>-14554.699999999997</v>
      </c>
      <c r="X43" s="16">
        <f t="shared" si="60"/>
        <v>-16274.919999999998</v>
      </c>
      <c r="Y43" s="16">
        <f t="shared" si="60"/>
        <v>1706.7700000000004</v>
      </c>
      <c r="Z43" s="62">
        <f t="shared" si="60"/>
        <v>13.450000000000728</v>
      </c>
      <c r="AA43" s="16">
        <f t="shared" si="60"/>
        <v>-19134.12999999999</v>
      </c>
      <c r="AB43" s="16">
        <f t="shared" si="60"/>
        <v>-19832.089999999997</v>
      </c>
      <c r="AC43" s="16">
        <f t="shared" si="60"/>
        <v>678.96999999999935</v>
      </c>
      <c r="AD43" s="62">
        <f t="shared" si="60"/>
        <v>18.990000000007058</v>
      </c>
      <c r="AE43" s="16">
        <f t="shared" si="60"/>
        <v>-24306.589999999997</v>
      </c>
      <c r="AF43" s="16">
        <f t="shared" si="60"/>
        <v>-24621.150000000009</v>
      </c>
      <c r="AG43" s="16">
        <f t="shared" si="60"/>
        <v>378.15999999999985</v>
      </c>
      <c r="AH43" s="62">
        <f t="shared" si="60"/>
        <v>-63.599999999987631</v>
      </c>
      <c r="AI43" s="16">
        <f t="shared" si="60"/>
        <v>-14233.800000000017</v>
      </c>
      <c r="AJ43" s="16">
        <f t="shared" si="60"/>
        <v>-15630.729999999996</v>
      </c>
      <c r="AK43" s="16">
        <f t="shared" si="60"/>
        <v>1423.9799999999996</v>
      </c>
      <c r="AL43" s="62">
        <f t="shared" si="60"/>
        <v>-27.0500000000211</v>
      </c>
      <c r="AM43" s="16">
        <f t="shared" ref="AM43:AP43" si="61">AM27-AM11</f>
        <v>11092.323719000007</v>
      </c>
      <c r="AN43" s="16">
        <f t="shared" si="61"/>
        <v>9224.923397999999</v>
      </c>
      <c r="AO43" s="16">
        <f t="shared" si="61"/>
        <v>1913.1924669999999</v>
      </c>
      <c r="AP43" s="62">
        <f t="shared" si="61"/>
        <v>-45.79214599999159</v>
      </c>
    </row>
    <row r="44" spans="1:46" x14ac:dyDescent="0.2">
      <c r="A44" t="s">
        <v>402</v>
      </c>
      <c r="B44" t="s">
        <v>403</v>
      </c>
      <c r="C44" s="26">
        <f t="shared" ref="C44:AL44" si="62">C28-C12</f>
        <v>-860.8700000000008</v>
      </c>
      <c r="D44" s="26">
        <f t="shared" si="62"/>
        <v>0</v>
      </c>
      <c r="E44" s="26">
        <f t="shared" si="62"/>
        <v>-1720.9000000000015</v>
      </c>
      <c r="F44" s="63">
        <f t="shared" si="62"/>
        <v>860.03000000000065</v>
      </c>
      <c r="G44" s="26">
        <f t="shared" si="62"/>
        <v>-2599.1399999999994</v>
      </c>
      <c r="H44" s="26">
        <f t="shared" si="62"/>
        <v>0</v>
      </c>
      <c r="I44" s="26">
        <f t="shared" si="62"/>
        <v>-3620.5899999999983</v>
      </c>
      <c r="J44" s="63">
        <f t="shared" si="62"/>
        <v>1021.4499999999989</v>
      </c>
      <c r="K44" s="26">
        <f t="shared" si="62"/>
        <v>-5010.7700000000004</v>
      </c>
      <c r="L44" s="26">
        <f t="shared" si="62"/>
        <v>0</v>
      </c>
      <c r="M44" s="26">
        <f t="shared" si="62"/>
        <v>-5666.2099999999991</v>
      </c>
      <c r="N44" s="63">
        <f t="shared" si="62"/>
        <v>655.43999999999869</v>
      </c>
      <c r="O44" s="26">
        <f t="shared" si="62"/>
        <v>-4367.8099999999977</v>
      </c>
      <c r="P44" s="26">
        <f t="shared" si="62"/>
        <v>0</v>
      </c>
      <c r="Q44" s="26">
        <f t="shared" si="62"/>
        <v>-4520.6399999999994</v>
      </c>
      <c r="R44" s="63">
        <f t="shared" si="62"/>
        <v>152.83000000000175</v>
      </c>
      <c r="S44" s="26">
        <f t="shared" si="62"/>
        <v>-5520.0600000000013</v>
      </c>
      <c r="T44" s="26">
        <f t="shared" si="62"/>
        <v>0</v>
      </c>
      <c r="U44" s="26">
        <f t="shared" si="62"/>
        <v>-5650.6500000000015</v>
      </c>
      <c r="V44" s="63">
        <f t="shared" si="62"/>
        <v>130.59000000000015</v>
      </c>
      <c r="W44" s="26">
        <f t="shared" si="62"/>
        <v>-4421.3499999999985</v>
      </c>
      <c r="X44" s="26">
        <f t="shared" si="62"/>
        <v>0</v>
      </c>
      <c r="Y44" s="26">
        <f t="shared" si="62"/>
        <v>-5166.0700000000015</v>
      </c>
      <c r="Z44" s="63">
        <f t="shared" si="62"/>
        <v>744.72000000000298</v>
      </c>
      <c r="AA44" s="26">
        <f t="shared" si="62"/>
        <v>-7806.739999999998</v>
      </c>
      <c r="AB44" s="26">
        <f t="shared" si="62"/>
        <v>0</v>
      </c>
      <c r="AC44" s="26">
        <f t="shared" si="62"/>
        <v>-6409.3899999999994</v>
      </c>
      <c r="AD44" s="63">
        <f t="shared" si="62"/>
        <v>-1397.3499999999985</v>
      </c>
      <c r="AE44" s="26">
        <f t="shared" si="62"/>
        <v>-13348.64</v>
      </c>
      <c r="AF44" s="26">
        <f t="shared" si="62"/>
        <v>0</v>
      </c>
      <c r="AG44" s="26">
        <f t="shared" si="62"/>
        <v>-10723.91</v>
      </c>
      <c r="AH44" s="63">
        <f t="shared" si="62"/>
        <v>-2624.7299999999996</v>
      </c>
      <c r="AI44" s="26">
        <f t="shared" si="62"/>
        <v>-14209.140000000003</v>
      </c>
      <c r="AJ44" s="26">
        <f t="shared" si="62"/>
        <v>0</v>
      </c>
      <c r="AK44" s="26">
        <f t="shared" si="62"/>
        <v>-11164.119999999999</v>
      </c>
      <c r="AL44" s="63">
        <f t="shared" si="62"/>
        <v>-3045.0200000000041</v>
      </c>
      <c r="AM44" s="26">
        <f t="shared" ref="AM44:AP44" si="63">AM28-AM12</f>
        <v>-18324.558934000001</v>
      </c>
      <c r="AN44" s="26">
        <f t="shared" si="63"/>
        <v>0</v>
      </c>
      <c r="AO44" s="26">
        <f t="shared" si="63"/>
        <v>-14323.476097999999</v>
      </c>
      <c r="AP44" s="63">
        <f t="shared" si="63"/>
        <v>-4001.0828360000014</v>
      </c>
    </row>
    <row r="45" spans="1:46" x14ac:dyDescent="0.2">
      <c r="B45" s="27" t="s">
        <v>405</v>
      </c>
      <c r="C45" s="26">
        <f t="shared" ref="C45:AL45" si="64">C29-C13</f>
        <v>-651734.91</v>
      </c>
      <c r="D45" s="26">
        <f t="shared" si="64"/>
        <v>-491307.15</v>
      </c>
      <c r="E45" s="26">
        <f t="shared" si="64"/>
        <v>-59346.709999999963</v>
      </c>
      <c r="F45" s="63">
        <f t="shared" si="64"/>
        <v>-101081.05000000005</v>
      </c>
      <c r="G45" s="26">
        <f t="shared" si="64"/>
        <v>-766560.55000000016</v>
      </c>
      <c r="H45" s="26">
        <f t="shared" si="64"/>
        <v>-597921.72</v>
      </c>
      <c r="I45" s="26">
        <f t="shared" si="64"/>
        <v>-66149.87</v>
      </c>
      <c r="J45" s="63">
        <f t="shared" si="64"/>
        <v>-102488.96000000008</v>
      </c>
      <c r="K45" s="26">
        <f t="shared" si="64"/>
        <v>-817976.32000000007</v>
      </c>
      <c r="L45" s="26">
        <f t="shared" si="64"/>
        <v>-662743.66999999993</v>
      </c>
      <c r="M45" s="26">
        <f t="shared" si="64"/>
        <v>-57922.150000000023</v>
      </c>
      <c r="N45" s="63">
        <f t="shared" si="64"/>
        <v>-97310.5</v>
      </c>
      <c r="O45" s="26">
        <f t="shared" si="64"/>
        <v>-790990.51</v>
      </c>
      <c r="P45" s="26">
        <f t="shared" si="64"/>
        <v>-648644.07000000007</v>
      </c>
      <c r="Q45" s="26">
        <f t="shared" si="64"/>
        <v>-49296.530000000028</v>
      </c>
      <c r="R45" s="63">
        <f t="shared" si="64"/>
        <v>-93049.910000000033</v>
      </c>
      <c r="S45" s="26">
        <f t="shared" si="64"/>
        <v>-800005.5700000003</v>
      </c>
      <c r="T45" s="26">
        <f t="shared" si="64"/>
        <v>-680791.91999999993</v>
      </c>
      <c r="U45" s="26">
        <f t="shared" si="64"/>
        <v>-28880.210000000021</v>
      </c>
      <c r="V45" s="63">
        <f t="shared" si="64"/>
        <v>-90333.440000000293</v>
      </c>
      <c r="W45" s="26">
        <f t="shared" si="64"/>
        <v>-500944.23</v>
      </c>
      <c r="X45" s="26">
        <f t="shared" si="64"/>
        <v>-427758.10000000003</v>
      </c>
      <c r="Y45" s="26">
        <f t="shared" si="64"/>
        <v>-32494.640000000014</v>
      </c>
      <c r="Z45" s="63">
        <f t="shared" si="64"/>
        <v>-40691.489999999874</v>
      </c>
      <c r="AA45" s="26">
        <f t="shared" si="64"/>
        <v>-634587.69999999995</v>
      </c>
      <c r="AB45" s="26">
        <f t="shared" si="64"/>
        <v>-523338.48</v>
      </c>
      <c r="AC45" s="26">
        <f t="shared" si="64"/>
        <v>-51684.549999999988</v>
      </c>
      <c r="AD45" s="63">
        <f t="shared" si="64"/>
        <v>-59564.669999999984</v>
      </c>
      <c r="AE45" s="26">
        <f t="shared" si="64"/>
        <v>-726291.13000000035</v>
      </c>
      <c r="AF45" s="26">
        <f t="shared" si="64"/>
        <v>-588810.68000000005</v>
      </c>
      <c r="AG45" s="26">
        <f t="shared" si="64"/>
        <v>-68772.820000000007</v>
      </c>
      <c r="AH45" s="63">
        <f t="shared" si="64"/>
        <v>-68707.630000000296</v>
      </c>
      <c r="AI45" s="26">
        <f t="shared" si="64"/>
        <v>-727905.2900000005</v>
      </c>
      <c r="AJ45" s="26">
        <f t="shared" si="64"/>
        <v>-598003.05999999994</v>
      </c>
      <c r="AK45" s="26">
        <f t="shared" si="64"/>
        <v>-73572.710000000021</v>
      </c>
      <c r="AL45" s="63">
        <f t="shared" si="64"/>
        <v>-56329.520000000601</v>
      </c>
      <c r="AM45" s="26">
        <f t="shared" ref="AM45:AP45" si="65">AM29-AM13</f>
        <v>-688664.01487300056</v>
      </c>
      <c r="AN45" s="26">
        <f t="shared" si="65"/>
        <v>-550569.57720700011</v>
      </c>
      <c r="AO45" s="26">
        <f t="shared" si="65"/>
        <v>-78477.103150999988</v>
      </c>
      <c r="AP45" s="63">
        <f t="shared" si="65"/>
        <v>-59617.334515000461</v>
      </c>
    </row>
    <row r="46" spans="1:46" x14ac:dyDescent="0.2">
      <c r="B46" s="27" t="s">
        <v>406</v>
      </c>
      <c r="C46" s="26">
        <f t="shared" ref="C46:AL46" si="66">C30-C14</f>
        <v>-285911.14999999997</v>
      </c>
      <c r="D46" s="26">
        <f t="shared" si="66"/>
        <v>-247143.66999999998</v>
      </c>
      <c r="E46" s="26">
        <f t="shared" si="66"/>
        <v>-4546.429999999993</v>
      </c>
      <c r="F46" s="63">
        <f t="shared" si="66"/>
        <v>-34221.050000000003</v>
      </c>
      <c r="G46" s="26">
        <f t="shared" si="66"/>
        <v>-327188.77999999997</v>
      </c>
      <c r="H46" s="26">
        <f t="shared" si="66"/>
        <v>-284756.63000000006</v>
      </c>
      <c r="I46" s="26">
        <f t="shared" si="66"/>
        <v>-7671.7899999999936</v>
      </c>
      <c r="J46" s="63">
        <f t="shared" si="66"/>
        <v>-34760.360000000073</v>
      </c>
      <c r="K46" s="26">
        <f t="shared" si="66"/>
        <v>-372664.67000000004</v>
      </c>
      <c r="L46" s="26">
        <f t="shared" si="66"/>
        <v>-324845.14</v>
      </c>
      <c r="M46" s="26">
        <f t="shared" si="66"/>
        <v>-3408.6500000000233</v>
      </c>
      <c r="N46" s="63">
        <f t="shared" si="66"/>
        <v>-44410.879999999976</v>
      </c>
      <c r="O46" s="26">
        <f t="shared" si="66"/>
        <v>-376386.23</v>
      </c>
      <c r="P46" s="26">
        <f t="shared" si="66"/>
        <v>-321035.70999999996</v>
      </c>
      <c r="Q46" s="26">
        <f t="shared" si="66"/>
        <v>1291.539999999979</v>
      </c>
      <c r="R46" s="63">
        <f t="shared" si="66"/>
        <v>-56642.060000000041</v>
      </c>
      <c r="S46" s="26">
        <f t="shared" si="66"/>
        <v>-379699.59999999992</v>
      </c>
      <c r="T46" s="26">
        <f t="shared" si="66"/>
        <v>-341654.04000000004</v>
      </c>
      <c r="U46" s="26">
        <f t="shared" si="66"/>
        <v>3826.6699999999983</v>
      </c>
      <c r="V46" s="63">
        <f t="shared" si="66"/>
        <v>-41872.23000000001</v>
      </c>
      <c r="W46" s="26">
        <f t="shared" si="66"/>
        <v>-257365.06999999989</v>
      </c>
      <c r="X46" s="26">
        <f t="shared" si="66"/>
        <v>-219521.36</v>
      </c>
      <c r="Y46" s="26">
        <f t="shared" si="66"/>
        <v>-1073.1700000000128</v>
      </c>
      <c r="Z46" s="63">
        <f t="shared" si="66"/>
        <v>-36770.539999999994</v>
      </c>
      <c r="AA46" s="26">
        <f t="shared" si="66"/>
        <v>-325498.14999999997</v>
      </c>
      <c r="AB46" s="26">
        <f t="shared" si="66"/>
        <v>-267631.93</v>
      </c>
      <c r="AC46" s="26">
        <f t="shared" si="66"/>
        <v>-2775.2199999999866</v>
      </c>
      <c r="AD46" s="63">
        <f t="shared" si="66"/>
        <v>-55091.000000000029</v>
      </c>
      <c r="AE46" s="26">
        <f t="shared" si="66"/>
        <v>-362588.37000000011</v>
      </c>
      <c r="AF46" s="26">
        <f t="shared" si="66"/>
        <v>-299643.17</v>
      </c>
      <c r="AG46" s="26">
        <f t="shared" si="66"/>
        <v>-8070.1900000000169</v>
      </c>
      <c r="AH46" s="63">
        <f t="shared" si="66"/>
        <v>-54875.00999999998</v>
      </c>
      <c r="AI46" s="26">
        <f t="shared" si="66"/>
        <v>-379111.23999999987</v>
      </c>
      <c r="AJ46" s="26">
        <f t="shared" si="66"/>
        <v>-311628.76</v>
      </c>
      <c r="AK46" s="26">
        <f t="shared" si="66"/>
        <v>-8661.8100000000268</v>
      </c>
      <c r="AL46" s="63">
        <f t="shared" si="66"/>
        <v>-58820.669999999984</v>
      </c>
      <c r="AM46" s="26">
        <f t="shared" ref="AM46:AP46" si="67">AM30-AM14</f>
        <v>-355395.10488700005</v>
      </c>
      <c r="AN46" s="26">
        <f t="shared" si="67"/>
        <v>-288884.110888</v>
      </c>
      <c r="AO46" s="26">
        <f t="shared" si="67"/>
        <v>-8930.2138889999915</v>
      </c>
      <c r="AP46" s="63">
        <f t="shared" si="67"/>
        <v>-57580.780110000022</v>
      </c>
    </row>
    <row r="47" spans="1:46" x14ac:dyDescent="0.2">
      <c r="B47" s="27" t="s">
        <v>72</v>
      </c>
      <c r="C47" s="26">
        <f t="shared" ref="C47:AL47" si="68">C31-C15</f>
        <v>-365823.76</v>
      </c>
      <c r="D47" s="26">
        <f t="shared" si="68"/>
        <v>-244163.48000000004</v>
      </c>
      <c r="E47" s="26">
        <f t="shared" si="68"/>
        <v>-54800.27999999997</v>
      </c>
      <c r="F47" s="63">
        <f t="shared" si="68"/>
        <v>-66860.000000000058</v>
      </c>
      <c r="G47" s="26">
        <f t="shared" si="68"/>
        <v>-439371.77</v>
      </c>
      <c r="H47" s="26">
        <f t="shared" si="68"/>
        <v>-313165.08999999997</v>
      </c>
      <c r="I47" s="26">
        <f t="shared" si="68"/>
        <v>-58478.080000000016</v>
      </c>
      <c r="J47" s="63">
        <f t="shared" si="68"/>
        <v>-67728.600000000006</v>
      </c>
      <c r="K47" s="26">
        <f t="shared" si="68"/>
        <v>-445311.65</v>
      </c>
      <c r="L47" s="26">
        <f t="shared" si="68"/>
        <v>-337898.52999999991</v>
      </c>
      <c r="M47" s="26">
        <f t="shared" si="68"/>
        <v>-54513.500000000029</v>
      </c>
      <c r="N47" s="63">
        <f t="shared" si="68"/>
        <v>-52899.619999999995</v>
      </c>
      <c r="O47" s="26">
        <f t="shared" si="68"/>
        <v>-414604.28000000014</v>
      </c>
      <c r="P47" s="26">
        <f t="shared" si="68"/>
        <v>-327608.36</v>
      </c>
      <c r="Q47" s="26">
        <f t="shared" si="68"/>
        <v>-50588.070000000007</v>
      </c>
      <c r="R47" s="63">
        <f t="shared" si="68"/>
        <v>-36407.849999999977</v>
      </c>
      <c r="S47" s="26">
        <f t="shared" si="68"/>
        <v>-420305.97000000044</v>
      </c>
      <c r="T47" s="26">
        <f t="shared" si="68"/>
        <v>-339137.87999999995</v>
      </c>
      <c r="U47" s="26">
        <f t="shared" si="68"/>
        <v>-32706.880000000005</v>
      </c>
      <c r="V47" s="63">
        <f t="shared" si="68"/>
        <v>-48461.210000000254</v>
      </c>
      <c r="W47" s="26">
        <f t="shared" si="68"/>
        <v>-243579.16000000003</v>
      </c>
      <c r="X47" s="26">
        <f t="shared" si="68"/>
        <v>-208236.74000000005</v>
      </c>
      <c r="Y47" s="26">
        <f t="shared" si="68"/>
        <v>-31421.47000000003</v>
      </c>
      <c r="Z47" s="63">
        <f t="shared" si="68"/>
        <v>-3920.9499999998661</v>
      </c>
      <c r="AA47" s="26">
        <f t="shared" si="68"/>
        <v>-309089.55000000005</v>
      </c>
      <c r="AB47" s="26">
        <f t="shared" si="68"/>
        <v>-255706.54999999993</v>
      </c>
      <c r="AC47" s="26">
        <f t="shared" si="68"/>
        <v>-48909.329999999958</v>
      </c>
      <c r="AD47" s="63">
        <f t="shared" si="68"/>
        <v>-4473.6699999999255</v>
      </c>
      <c r="AE47" s="26">
        <f t="shared" si="68"/>
        <v>-363702.76000000024</v>
      </c>
      <c r="AF47" s="26">
        <f t="shared" si="68"/>
        <v>-289167.51000000013</v>
      </c>
      <c r="AG47" s="26">
        <f t="shared" si="68"/>
        <v>-60702.630000000005</v>
      </c>
      <c r="AH47" s="63">
        <f t="shared" si="68"/>
        <v>-13832.620000000345</v>
      </c>
      <c r="AI47" s="26">
        <f t="shared" si="68"/>
        <v>-348794.05000000051</v>
      </c>
      <c r="AJ47" s="26">
        <f t="shared" si="68"/>
        <v>-286374.29999999993</v>
      </c>
      <c r="AK47" s="26">
        <f t="shared" si="68"/>
        <v>-64910.899999999965</v>
      </c>
      <c r="AL47" s="63">
        <f t="shared" si="68"/>
        <v>2491.149999999383</v>
      </c>
      <c r="AM47" s="26">
        <f t="shared" ref="AM47:AP47" si="69">AM31-AM15</f>
        <v>-333268.90998600051</v>
      </c>
      <c r="AN47" s="26">
        <f t="shared" si="69"/>
        <v>-261685.46631900012</v>
      </c>
      <c r="AO47" s="26">
        <f t="shared" si="69"/>
        <v>-69546.889262000041</v>
      </c>
      <c r="AP47" s="63">
        <f t="shared" si="69"/>
        <v>-2036.55440500041</v>
      </c>
    </row>
    <row r="48" spans="1:46" x14ac:dyDescent="0.2">
      <c r="B48" s="27" t="s">
        <v>407</v>
      </c>
      <c r="C48" s="26">
        <f t="shared" ref="C48:AL48" si="70">C32-C16</f>
        <v>-41336.990000000005</v>
      </c>
      <c r="D48" s="26">
        <f t="shared" si="70"/>
        <v>-4672.170000000001</v>
      </c>
      <c r="E48" s="26">
        <f t="shared" si="70"/>
        <v>-661.96000000000015</v>
      </c>
      <c r="F48" s="63">
        <f t="shared" si="70"/>
        <v>-36002.860000000015</v>
      </c>
      <c r="G48" s="26">
        <f t="shared" si="70"/>
        <v>-41711.770000000004</v>
      </c>
      <c r="H48" s="26">
        <f t="shared" si="70"/>
        <v>-5018.6100000000006</v>
      </c>
      <c r="I48" s="26">
        <f t="shared" si="70"/>
        <v>124.59000000000003</v>
      </c>
      <c r="J48" s="63">
        <f t="shared" si="70"/>
        <v>-36817.750000000015</v>
      </c>
      <c r="K48" s="26">
        <f t="shared" si="70"/>
        <v>-52167.14999999998</v>
      </c>
      <c r="L48" s="26">
        <f t="shared" si="70"/>
        <v>-6923.9199999999992</v>
      </c>
      <c r="M48" s="26">
        <f t="shared" si="70"/>
        <v>480.67999999999984</v>
      </c>
      <c r="N48" s="63">
        <f t="shared" si="70"/>
        <v>-45723.90999999996</v>
      </c>
      <c r="O48" s="26">
        <f t="shared" si="70"/>
        <v>-64105.289999999994</v>
      </c>
      <c r="P48" s="26">
        <f t="shared" si="70"/>
        <v>-7916.87</v>
      </c>
      <c r="Q48" s="26">
        <f t="shared" si="70"/>
        <v>684.49000000000012</v>
      </c>
      <c r="R48" s="63">
        <f t="shared" si="70"/>
        <v>-56872.909999999989</v>
      </c>
      <c r="S48" s="26">
        <f t="shared" si="70"/>
        <v>-48959.579999999987</v>
      </c>
      <c r="T48" s="26">
        <f t="shared" si="70"/>
        <v>-7868.22</v>
      </c>
      <c r="U48" s="26">
        <f t="shared" si="70"/>
        <v>1143.57</v>
      </c>
      <c r="V48" s="63">
        <f t="shared" si="70"/>
        <v>-42234.929999999978</v>
      </c>
      <c r="W48" s="26">
        <f t="shared" si="70"/>
        <v>-41803.509999999966</v>
      </c>
      <c r="X48" s="26">
        <f t="shared" si="70"/>
        <v>-4637.8999999999996</v>
      </c>
      <c r="Y48" s="26">
        <f t="shared" si="70"/>
        <v>762.85</v>
      </c>
      <c r="Z48" s="63">
        <f t="shared" si="70"/>
        <v>-37928.459999999992</v>
      </c>
      <c r="AA48" s="26">
        <f t="shared" si="70"/>
        <v>-57467.91</v>
      </c>
      <c r="AB48" s="26">
        <f t="shared" si="70"/>
        <v>-5041.9400000000005</v>
      </c>
      <c r="AC48" s="26">
        <f t="shared" si="70"/>
        <v>901.06</v>
      </c>
      <c r="AD48" s="63">
        <f t="shared" si="70"/>
        <v>-53327.03</v>
      </c>
      <c r="AE48" s="26">
        <f t="shared" si="70"/>
        <v>-56002.079999999987</v>
      </c>
      <c r="AF48" s="26">
        <f t="shared" si="70"/>
        <v>-5640.75</v>
      </c>
      <c r="AG48" s="26">
        <f t="shared" si="70"/>
        <v>1275.1500000000001</v>
      </c>
      <c r="AH48" s="63">
        <f t="shared" si="70"/>
        <v>-51636.479999999981</v>
      </c>
      <c r="AI48" s="26">
        <f t="shared" si="70"/>
        <v>-61084.489999999932</v>
      </c>
      <c r="AJ48" s="26">
        <f t="shared" si="70"/>
        <v>-6757.72</v>
      </c>
      <c r="AK48" s="26">
        <f t="shared" si="70"/>
        <v>1389.9500000000003</v>
      </c>
      <c r="AL48" s="63">
        <f t="shared" si="70"/>
        <v>-55716.719999999972</v>
      </c>
      <c r="AM48" s="26">
        <f t="shared" ref="AM48:AP48" si="71">AM32-AM16</f>
        <v>-60675.540517999994</v>
      </c>
      <c r="AN48" s="26">
        <f t="shared" si="71"/>
        <v>-6993.1081879999992</v>
      </c>
      <c r="AO48" s="26">
        <f t="shared" si="71"/>
        <v>1384.5259339999998</v>
      </c>
      <c r="AP48" s="63">
        <f t="shared" si="71"/>
        <v>-55066.958264000015</v>
      </c>
    </row>
    <row r="49" spans="1:42" x14ac:dyDescent="0.2">
      <c r="B49" s="27" t="s">
        <v>408</v>
      </c>
      <c r="C49" s="26">
        <f t="shared" ref="C49:AL49" si="72">C33-C17</f>
        <v>-244574.15999999997</v>
      </c>
      <c r="D49" s="26">
        <f t="shared" si="72"/>
        <v>-242471.5</v>
      </c>
      <c r="E49" s="26">
        <f t="shared" si="72"/>
        <v>-3884.4699999999866</v>
      </c>
      <c r="F49" s="63">
        <f t="shared" si="72"/>
        <v>1781.8100000000122</v>
      </c>
      <c r="G49" s="26">
        <f t="shared" si="72"/>
        <v>-285477.00999999995</v>
      </c>
      <c r="H49" s="26">
        <f t="shared" si="72"/>
        <v>-279738.02000000008</v>
      </c>
      <c r="I49" s="26">
        <f t="shared" si="72"/>
        <v>-7796.3799999999901</v>
      </c>
      <c r="J49" s="63">
        <f t="shared" si="72"/>
        <v>2057.3899999999412</v>
      </c>
      <c r="K49" s="26">
        <f t="shared" si="72"/>
        <v>-320497.52</v>
      </c>
      <c r="L49" s="26">
        <f t="shared" si="72"/>
        <v>-317921.22000000003</v>
      </c>
      <c r="M49" s="26">
        <f t="shared" si="72"/>
        <v>-3889.3300000000163</v>
      </c>
      <c r="N49" s="63">
        <f t="shared" si="72"/>
        <v>1313.0299999999843</v>
      </c>
      <c r="O49" s="26">
        <f t="shared" si="72"/>
        <v>-312280.94</v>
      </c>
      <c r="P49" s="26">
        <f t="shared" si="72"/>
        <v>-313118.84000000003</v>
      </c>
      <c r="Q49" s="26">
        <f t="shared" si="72"/>
        <v>607.04999999997381</v>
      </c>
      <c r="R49" s="63">
        <f t="shared" si="72"/>
        <v>230.84999999994761</v>
      </c>
      <c r="S49" s="26">
        <f t="shared" si="72"/>
        <v>-330740.01999999996</v>
      </c>
      <c r="T49" s="26">
        <f t="shared" si="72"/>
        <v>-333785.82000000007</v>
      </c>
      <c r="U49" s="26">
        <f t="shared" si="72"/>
        <v>2683.1000000000058</v>
      </c>
      <c r="V49" s="63">
        <f t="shared" si="72"/>
        <v>362.69999999996799</v>
      </c>
      <c r="W49" s="26">
        <f t="shared" si="72"/>
        <v>-215561.55999999994</v>
      </c>
      <c r="X49" s="26">
        <f t="shared" si="72"/>
        <v>-214883.46</v>
      </c>
      <c r="Y49" s="26">
        <f t="shared" si="72"/>
        <v>-1836.0200000000186</v>
      </c>
      <c r="Z49" s="63">
        <f t="shared" si="72"/>
        <v>1157.9199999999983</v>
      </c>
      <c r="AA49" s="26">
        <f t="shared" si="72"/>
        <v>-268030.24</v>
      </c>
      <c r="AB49" s="26">
        <f t="shared" si="72"/>
        <v>-262589.99</v>
      </c>
      <c r="AC49" s="26">
        <f t="shared" si="72"/>
        <v>-3676.2799999999843</v>
      </c>
      <c r="AD49" s="63">
        <f t="shared" si="72"/>
        <v>-1763.9700000000303</v>
      </c>
      <c r="AE49" s="26">
        <f t="shared" si="72"/>
        <v>-306586.29000000015</v>
      </c>
      <c r="AF49" s="26">
        <f t="shared" si="72"/>
        <v>-294002.42</v>
      </c>
      <c r="AG49" s="26">
        <f t="shared" si="72"/>
        <v>-9345.3400000000111</v>
      </c>
      <c r="AH49" s="63">
        <f t="shared" si="72"/>
        <v>-3238.5299999999988</v>
      </c>
      <c r="AI49" s="26">
        <f t="shared" si="72"/>
        <v>-318026.75</v>
      </c>
      <c r="AJ49" s="26">
        <f t="shared" si="72"/>
        <v>-304871.04000000004</v>
      </c>
      <c r="AK49" s="26">
        <f t="shared" si="72"/>
        <v>-10051.760000000024</v>
      </c>
      <c r="AL49" s="63">
        <f t="shared" si="72"/>
        <v>-3103.9500000000116</v>
      </c>
      <c r="AM49" s="26">
        <f t="shared" ref="AM49:AP49" si="73">AM33-AM17</f>
        <v>-294719.56436900015</v>
      </c>
      <c r="AN49" s="26">
        <f t="shared" si="73"/>
        <v>-281891.00270000001</v>
      </c>
      <c r="AO49" s="26">
        <f t="shared" si="73"/>
        <v>-10314.739822999996</v>
      </c>
      <c r="AP49" s="63">
        <f t="shared" si="73"/>
        <v>-2513.8218460000062</v>
      </c>
    </row>
    <row r="50" spans="1:42" x14ac:dyDescent="0.2">
      <c r="F50" s="24"/>
      <c r="J50" s="24"/>
      <c r="N50" s="24"/>
      <c r="R50" s="24"/>
      <c r="V50" s="24"/>
      <c r="Z50" s="24"/>
      <c r="AD50" s="24"/>
      <c r="AH50" s="24"/>
      <c r="AL50" s="24"/>
      <c r="AM50" s="92"/>
      <c r="AN50" s="92"/>
      <c r="AO50" s="92"/>
      <c r="AP50" s="24"/>
    </row>
    <row r="51" spans="1:42" x14ac:dyDescent="0.2">
      <c r="A51" s="15" t="s">
        <v>692</v>
      </c>
      <c r="F51" s="24"/>
      <c r="J51" s="24"/>
      <c r="N51" s="24"/>
      <c r="R51" s="24"/>
      <c r="V51" s="24"/>
      <c r="Z51" s="24"/>
      <c r="AD51" s="24"/>
      <c r="AH51" s="24"/>
      <c r="AL51" s="24"/>
      <c r="AM51" s="92"/>
      <c r="AN51" s="92"/>
      <c r="AO51" s="92"/>
      <c r="AP51" s="24"/>
    </row>
    <row r="52" spans="1:42" x14ac:dyDescent="0.2">
      <c r="A52" t="s">
        <v>386</v>
      </c>
      <c r="B52" t="s">
        <v>387</v>
      </c>
      <c r="C52" s="29">
        <f t="shared" ref="C52:AL52" si="74">IF(C4&lt;&gt;0,C20/C4," ")</f>
        <v>0.10939427854644153</v>
      </c>
      <c r="D52" s="29">
        <f t="shared" si="74"/>
        <v>0.10939470297511543</v>
      </c>
      <c r="E52" s="29" t="str">
        <f t="shared" si="74"/>
        <v xml:space="preserve"> </v>
      </c>
      <c r="F52" s="65">
        <f t="shared" si="74"/>
        <v>2.3928227820238099E-14</v>
      </c>
      <c r="G52" s="30">
        <f t="shared" si="74"/>
        <v>9.7792590738170537E-2</v>
      </c>
      <c r="H52" s="30">
        <f t="shared" si="74"/>
        <v>9.7790826112095136E-2</v>
      </c>
      <c r="I52" s="30" t="str">
        <f t="shared" si="74"/>
        <v xml:space="preserve"> </v>
      </c>
      <c r="J52" s="66">
        <f t="shared" si="74"/>
        <v>0.2727272727255815</v>
      </c>
      <c r="K52" s="30">
        <f t="shared" si="74"/>
        <v>0.12002612100988884</v>
      </c>
      <c r="L52" s="30">
        <f t="shared" si="74"/>
        <v>0.12007830299972069</v>
      </c>
      <c r="M52" s="30">
        <f t="shared" si="74"/>
        <v>9.267840593141799E-3</v>
      </c>
      <c r="N52" s="66">
        <f t="shared" si="74"/>
        <v>-1.0958436300304516E-13</v>
      </c>
      <c r="O52" s="30">
        <f t="shared" si="74"/>
        <v>0.12359509241754231</v>
      </c>
      <c r="P52" s="30">
        <f t="shared" si="74"/>
        <v>0.12338855136407875</v>
      </c>
      <c r="Q52" s="30">
        <f t="shared" si="74"/>
        <v>6.2222222222222223</v>
      </c>
      <c r="R52" s="66">
        <f t="shared" si="74"/>
        <v>1.1313868613137226</v>
      </c>
      <c r="S52" s="30">
        <f t="shared" si="74"/>
        <v>0.15888457714480336</v>
      </c>
      <c r="T52" s="30">
        <f t="shared" si="74"/>
        <v>0.15887621845053365</v>
      </c>
      <c r="U52" s="30" t="str">
        <f t="shared" si="74"/>
        <v xml:space="preserve"> </v>
      </c>
      <c r="V52" s="66">
        <f t="shared" si="74"/>
        <v>0.14792092706195328</v>
      </c>
      <c r="W52" s="30">
        <f t="shared" si="74"/>
        <v>0.23963051901981119</v>
      </c>
      <c r="X52" s="30">
        <f t="shared" si="74"/>
        <v>0.23967793268656679</v>
      </c>
      <c r="Y52" s="30" t="str">
        <f t="shared" si="74"/>
        <v xml:space="preserve"> </v>
      </c>
      <c r="Z52" s="66">
        <f t="shared" si="74"/>
        <v>9.2849162233492771E-14</v>
      </c>
      <c r="AA52" s="30">
        <f t="shared" si="74"/>
        <v>0.23141677904458338</v>
      </c>
      <c r="AB52" s="30">
        <f t="shared" si="74"/>
        <v>0.23143283390855424</v>
      </c>
      <c r="AC52" s="30" t="str">
        <f t="shared" si="74"/>
        <v xml:space="preserve"> </v>
      </c>
      <c r="AD52" s="66">
        <f t="shared" si="74"/>
        <v>4.4843049327036736E-3</v>
      </c>
      <c r="AE52" s="30">
        <f t="shared" si="74"/>
        <v>0.32035497560085807</v>
      </c>
      <c r="AF52" s="30">
        <f t="shared" si="74"/>
        <v>0.32037158936976101</v>
      </c>
      <c r="AG52" s="30" t="str">
        <f t="shared" si="74"/>
        <v xml:space="preserve"> </v>
      </c>
      <c r="AH52" s="66">
        <f t="shared" si="74"/>
        <v>5.1813471499943895E-3</v>
      </c>
      <c r="AI52" s="30">
        <f t="shared" si="74"/>
        <v>0.28744150248730471</v>
      </c>
      <c r="AJ52" s="30">
        <f t="shared" si="74"/>
        <v>0.28745380892439432</v>
      </c>
      <c r="AK52" s="30" t="str">
        <f t="shared" si="74"/>
        <v xml:space="preserve"> </v>
      </c>
      <c r="AL52" s="66">
        <f t="shared" si="74"/>
        <v>-1.6835016834295957E-3</v>
      </c>
      <c r="AM52" s="30">
        <f t="shared" ref="AM52:AP52" si="75">IF(AM4&lt;&gt;0,AM20/AM4," ")</f>
        <v>0.39921760957417246</v>
      </c>
      <c r="AN52" s="30">
        <f t="shared" si="75"/>
        <v>0.39919823754982697</v>
      </c>
      <c r="AO52" s="30" t="str">
        <f t="shared" si="75"/>
        <v xml:space="preserve"> </v>
      </c>
      <c r="AP52" s="66">
        <f t="shared" si="75"/>
        <v>1.0907367310301985E-12</v>
      </c>
    </row>
    <row r="53" spans="1:42" x14ac:dyDescent="0.2">
      <c r="A53" t="s">
        <v>388</v>
      </c>
      <c r="B53" t="s">
        <v>389</v>
      </c>
      <c r="C53" s="29">
        <f t="shared" ref="C53:AL53" si="76">IF(C5&lt;&gt;0,C21/C5," ")</f>
        <v>0.75669314126290987</v>
      </c>
      <c r="D53" s="29">
        <f t="shared" si="76"/>
        <v>0.56504636133745434</v>
      </c>
      <c r="E53" s="29">
        <f t="shared" si="76"/>
        <v>7.3684388757196073</v>
      </c>
      <c r="F53" s="65">
        <f t="shared" si="76"/>
        <v>0.75432509402672854</v>
      </c>
      <c r="G53" s="30">
        <f t="shared" si="76"/>
        <v>0.77813504657303056</v>
      </c>
      <c r="H53" s="30">
        <f t="shared" si="76"/>
        <v>0.27688159098569848</v>
      </c>
      <c r="I53" s="30">
        <f t="shared" si="76"/>
        <v>4.6463854144583419</v>
      </c>
      <c r="J53" s="66">
        <f t="shared" si="76"/>
        <v>0.77712115739293686</v>
      </c>
      <c r="K53" s="30">
        <f t="shared" si="76"/>
        <v>0.76250325984825373</v>
      </c>
      <c r="L53" s="30">
        <f t="shared" si="76"/>
        <v>0.83308064193151599</v>
      </c>
      <c r="M53" s="30">
        <f t="shared" si="76"/>
        <v>4.3754063874545803</v>
      </c>
      <c r="N53" s="66">
        <f t="shared" si="76"/>
        <v>0.76007248052558185</v>
      </c>
      <c r="O53" s="30">
        <f t="shared" si="76"/>
        <v>0.7447612138012305</v>
      </c>
      <c r="P53" s="30">
        <f t="shared" si="76"/>
        <v>0.28115586539289095</v>
      </c>
      <c r="Q53" s="30">
        <f t="shared" si="76"/>
        <v>2.8230991139501338</v>
      </c>
      <c r="R53" s="66">
        <f t="shared" si="76"/>
        <v>0.74490613906227965</v>
      </c>
      <c r="S53" s="30">
        <f t="shared" si="76"/>
        <v>0.84991702153022097</v>
      </c>
      <c r="T53" s="30">
        <f t="shared" si="76"/>
        <v>8.0996053582346739E-2</v>
      </c>
      <c r="U53" s="30">
        <f t="shared" si="76"/>
        <v>3.8493895374743787</v>
      </c>
      <c r="V53" s="66">
        <f t="shared" si="76"/>
        <v>0.85374806606779552</v>
      </c>
      <c r="W53" s="30">
        <f t="shared" si="76"/>
        <v>0.84773724242225934</v>
      </c>
      <c r="X53" s="30">
        <f t="shared" si="76"/>
        <v>0.1347798873356979</v>
      </c>
      <c r="Y53" s="30">
        <f t="shared" si="76"/>
        <v>4.760407030527289</v>
      </c>
      <c r="Z53" s="66">
        <f t="shared" si="76"/>
        <v>0.84703105933070333</v>
      </c>
      <c r="AA53" s="30">
        <f t="shared" si="76"/>
        <v>0.79186410146284281</v>
      </c>
      <c r="AB53" s="30">
        <f t="shared" si="76"/>
        <v>0.15028324828856182</v>
      </c>
      <c r="AC53" s="30">
        <f t="shared" si="76"/>
        <v>1.7581481260799616</v>
      </c>
      <c r="AD53" s="66">
        <f t="shared" si="76"/>
        <v>0.79475581359009417</v>
      </c>
      <c r="AE53" s="30">
        <f t="shared" si="76"/>
        <v>0.80776506601261333</v>
      </c>
      <c r="AF53" s="30">
        <f t="shared" si="76"/>
        <v>0.36311666313783614</v>
      </c>
      <c r="AG53" s="30">
        <f t="shared" si="76"/>
        <v>3.5643053267435474</v>
      </c>
      <c r="AH53" s="66">
        <f t="shared" si="76"/>
        <v>0.80920399668035781</v>
      </c>
      <c r="AI53" s="30">
        <f t="shared" si="76"/>
        <v>0.79897885036292082</v>
      </c>
      <c r="AJ53" s="30">
        <f t="shared" si="76"/>
        <v>0.12042467517851115</v>
      </c>
      <c r="AK53" s="30">
        <f t="shared" si="76"/>
        <v>4.2028639618138426</v>
      </c>
      <c r="AL53" s="66">
        <f t="shared" si="76"/>
        <v>0.80105000064810161</v>
      </c>
      <c r="AM53" s="30">
        <f t="shared" ref="AM53:AP53" si="77">IF(AM5&lt;&gt;0,AM21/AM5," ")</f>
        <v>0.81058779976019391</v>
      </c>
      <c r="AN53" s="30">
        <f t="shared" si="77"/>
        <v>0.49236916339120546</v>
      </c>
      <c r="AO53" s="30">
        <f t="shared" si="77"/>
        <v>10.670665009579825</v>
      </c>
      <c r="AP53" s="66">
        <f t="shared" si="77"/>
        <v>0.80773577513477113</v>
      </c>
    </row>
    <row r="54" spans="1:42" x14ac:dyDescent="0.2">
      <c r="A54" t="s">
        <v>390</v>
      </c>
      <c r="B54" t="s">
        <v>391</v>
      </c>
      <c r="C54" s="29">
        <f t="shared" ref="C54:AL54" si="78">IF(C6&lt;&gt;0,C22/C6," ")</f>
        <v>0.71544466429845799</v>
      </c>
      <c r="D54" s="29" t="str">
        <f t="shared" si="78"/>
        <v xml:space="preserve"> </v>
      </c>
      <c r="E54" s="29">
        <f t="shared" si="78"/>
        <v>0.75800832696065934</v>
      </c>
      <c r="F54" s="65">
        <f t="shared" si="78"/>
        <v>0.71525855086679002</v>
      </c>
      <c r="G54" s="30">
        <f t="shared" si="78"/>
        <v>0.74088252096002183</v>
      </c>
      <c r="H54" s="30" t="str">
        <f t="shared" si="78"/>
        <v xml:space="preserve"> </v>
      </c>
      <c r="I54" s="30">
        <f t="shared" si="78"/>
        <v>0.77958864137783801</v>
      </c>
      <c r="J54" s="66">
        <f t="shared" si="78"/>
        <v>0.74067865417710455</v>
      </c>
      <c r="K54" s="30">
        <f t="shared" si="78"/>
        <v>0.76894301322719871</v>
      </c>
      <c r="L54" s="30" t="str">
        <f t="shared" si="78"/>
        <v xml:space="preserve"> </v>
      </c>
      <c r="M54" s="30">
        <f t="shared" si="78"/>
        <v>1.4001257071024513</v>
      </c>
      <c r="N54" s="66">
        <f t="shared" si="78"/>
        <v>0.76718204471285956</v>
      </c>
      <c r="O54" s="30">
        <f t="shared" si="78"/>
        <v>0.65064365139448732</v>
      </c>
      <c r="P54" s="30" t="str">
        <f t="shared" si="78"/>
        <v xml:space="preserve"> </v>
      </c>
      <c r="Q54" s="30">
        <f t="shared" si="78"/>
        <v>0.58182514079501346</v>
      </c>
      <c r="R54" s="66">
        <f t="shared" si="78"/>
        <v>0.65103720116092989</v>
      </c>
      <c r="S54" s="30">
        <f t="shared" si="78"/>
        <v>0.69340145651627749</v>
      </c>
      <c r="T54" s="30" t="str">
        <f t="shared" si="78"/>
        <v xml:space="preserve"> </v>
      </c>
      <c r="U54" s="30">
        <f t="shared" si="78"/>
        <v>2.2974149659863947</v>
      </c>
      <c r="V54" s="66">
        <f t="shared" si="78"/>
        <v>0.69146826112593829</v>
      </c>
      <c r="W54" s="30">
        <f t="shared" si="78"/>
        <v>0.68857566201892029</v>
      </c>
      <c r="X54" s="30" t="str">
        <f t="shared" si="78"/>
        <v xml:space="preserve"> </v>
      </c>
      <c r="Y54" s="30">
        <f t="shared" si="78"/>
        <v>1.0633500684618895</v>
      </c>
      <c r="Z54" s="66">
        <f t="shared" si="78"/>
        <v>0.68713913130494597</v>
      </c>
      <c r="AA54" s="30">
        <f t="shared" si="78"/>
        <v>0.69598405502019955</v>
      </c>
      <c r="AB54" s="30" t="str">
        <f t="shared" si="78"/>
        <v xml:space="preserve"> </v>
      </c>
      <c r="AC54" s="30">
        <f t="shared" si="78"/>
        <v>1.1816902509577047</v>
      </c>
      <c r="AD54" s="66">
        <f t="shared" si="78"/>
        <v>0.69449745927615458</v>
      </c>
      <c r="AE54" s="30">
        <f t="shared" si="78"/>
        <v>0.76625637378331712</v>
      </c>
      <c r="AF54" s="30" t="str">
        <f t="shared" si="78"/>
        <v xml:space="preserve"> </v>
      </c>
      <c r="AG54" s="30">
        <f t="shared" si="78"/>
        <v>1.0740415871214075</v>
      </c>
      <c r="AH54" s="66">
        <f t="shared" si="78"/>
        <v>0.76493478324926578</v>
      </c>
      <c r="AI54" s="30">
        <f t="shared" si="78"/>
        <v>0.77290403668503205</v>
      </c>
      <c r="AJ54" s="30" t="str">
        <f t="shared" si="78"/>
        <v xml:space="preserve"> </v>
      </c>
      <c r="AK54" s="30">
        <f t="shared" si="78"/>
        <v>1.0601162512938926</v>
      </c>
      <c r="AL54" s="66">
        <f t="shared" si="78"/>
        <v>0.77217447971180964</v>
      </c>
      <c r="AM54" s="30">
        <f t="shared" ref="AM54:AP54" si="79">IF(AM6&lt;&gt;0,AM22/AM6," ")</f>
        <v>0.81352283736599373</v>
      </c>
      <c r="AN54" s="30" t="str">
        <f t="shared" si="79"/>
        <v xml:space="preserve"> </v>
      </c>
      <c r="AO54" s="30">
        <f t="shared" si="79"/>
        <v>0.25859818698224063</v>
      </c>
      <c r="AP54" s="66">
        <f t="shared" si="79"/>
        <v>0.81779158936288632</v>
      </c>
    </row>
    <row r="55" spans="1:42" x14ac:dyDescent="0.2">
      <c r="A55" t="s">
        <v>392</v>
      </c>
      <c r="B55" t="s">
        <v>393</v>
      </c>
      <c r="C55" s="29">
        <f t="shared" ref="C55:AL55" si="80">IF(C7&lt;&gt;0,C23/C7," ")</f>
        <v>0.56140515623014509</v>
      </c>
      <c r="D55" s="29">
        <f t="shared" si="80"/>
        <v>2.2649817343590544E-2</v>
      </c>
      <c r="E55" s="29">
        <f t="shared" si="80"/>
        <v>33.174089068825907</v>
      </c>
      <c r="F55" s="65">
        <f t="shared" si="80"/>
        <v>0.68310821267371979</v>
      </c>
      <c r="G55" s="30">
        <f t="shared" si="80"/>
        <v>0.53836487067928307</v>
      </c>
      <c r="H55" s="30">
        <f t="shared" si="80"/>
        <v>3.2219333190206978E-2</v>
      </c>
      <c r="I55" s="30">
        <f t="shared" si="80"/>
        <v>13.632124352331607</v>
      </c>
      <c r="J55" s="66">
        <f t="shared" si="80"/>
        <v>0.64448333794529766</v>
      </c>
      <c r="K55" s="30">
        <f t="shared" si="80"/>
        <v>0.46815036949016692</v>
      </c>
      <c r="L55" s="30">
        <f t="shared" si="80"/>
        <v>9.1099471905944709E-3</v>
      </c>
      <c r="M55" s="30">
        <f t="shared" si="80"/>
        <v>27.40531561461794</v>
      </c>
      <c r="N55" s="66">
        <f t="shared" si="80"/>
        <v>0.57912533673348221</v>
      </c>
      <c r="O55" s="30">
        <f t="shared" si="80"/>
        <v>0.42455021968683782</v>
      </c>
      <c r="P55" s="30">
        <f t="shared" si="80"/>
        <v>1.7125302985132668E-2</v>
      </c>
      <c r="Q55" s="30">
        <f t="shared" si="80"/>
        <v>43.702380952380956</v>
      </c>
      <c r="R55" s="66">
        <f t="shared" si="80"/>
        <v>0.52335437102290416</v>
      </c>
      <c r="S55" s="30">
        <f t="shared" si="80"/>
        <v>0.4512350264623296</v>
      </c>
      <c r="T55" s="30">
        <f t="shared" si="80"/>
        <v>9.9517596955138333E-3</v>
      </c>
      <c r="U55" s="30">
        <f t="shared" si="80"/>
        <v>53.16011235955056</v>
      </c>
      <c r="V55" s="66">
        <f t="shared" si="80"/>
        <v>0.55063412445486115</v>
      </c>
      <c r="W55" s="30">
        <f t="shared" si="80"/>
        <v>0.46787062070237112</v>
      </c>
      <c r="X55" s="30">
        <f t="shared" si="80"/>
        <v>1.2625202709148145E-2</v>
      </c>
      <c r="Y55" s="30">
        <f t="shared" si="80"/>
        <v>56.331476323119773</v>
      </c>
      <c r="Z55" s="66">
        <f t="shared" si="80"/>
        <v>0.53423826289575138</v>
      </c>
      <c r="AA55" s="30">
        <f t="shared" si="80"/>
        <v>0.49915186695229541</v>
      </c>
      <c r="AB55" s="30">
        <f t="shared" si="80"/>
        <v>1.9421702188780976E-2</v>
      </c>
      <c r="AC55" s="30">
        <f t="shared" si="80"/>
        <v>18.835623678646932</v>
      </c>
      <c r="AD55" s="66">
        <f t="shared" si="80"/>
        <v>0.56425947369097362</v>
      </c>
      <c r="AE55" s="30">
        <f t="shared" si="80"/>
        <v>0.53431293516639689</v>
      </c>
      <c r="AF55" s="30">
        <f t="shared" si="80"/>
        <v>2.0706609402024991E-2</v>
      </c>
      <c r="AG55" s="30">
        <f t="shared" si="80"/>
        <v>22.471471471471471</v>
      </c>
      <c r="AH55" s="66">
        <f t="shared" si="80"/>
        <v>0.60640903397719537</v>
      </c>
      <c r="AI55" s="30">
        <f t="shared" si="80"/>
        <v>0.5301290242818455</v>
      </c>
      <c r="AJ55" s="30">
        <f t="shared" si="80"/>
        <v>4.1012027047789813E-2</v>
      </c>
      <c r="AK55" s="30">
        <f t="shared" si="80"/>
        <v>5.9483973230010569</v>
      </c>
      <c r="AL55" s="66">
        <f t="shared" si="80"/>
        <v>0.60962432914771025</v>
      </c>
      <c r="AM55" s="30">
        <f t="shared" ref="AM55:AP55" si="81">IF(AM7&lt;&gt;0,AM23/AM7," ")</f>
        <v>0.52688272489196109</v>
      </c>
      <c r="AN55" s="30">
        <f t="shared" si="81"/>
        <v>1.6714259393574151E-2</v>
      </c>
      <c r="AO55" s="30">
        <f t="shared" si="81"/>
        <v>4.1988813899718114</v>
      </c>
      <c r="AP55" s="66">
        <f t="shared" si="81"/>
        <v>0.61461772029395434</v>
      </c>
    </row>
    <row r="56" spans="1:42" x14ac:dyDescent="0.2">
      <c r="A56" t="s">
        <v>394</v>
      </c>
      <c r="B56" t="s">
        <v>395</v>
      </c>
      <c r="C56" s="29">
        <f t="shared" ref="C56:AL56" si="82">IF(C8&lt;&gt;0,C24/C8," ")</f>
        <v>0.55979784100213648</v>
      </c>
      <c r="D56" s="29" t="str">
        <f t="shared" si="82"/>
        <v xml:space="preserve"> </v>
      </c>
      <c r="E56" s="29">
        <f t="shared" si="82"/>
        <v>0.27125745112788036</v>
      </c>
      <c r="F56" s="65">
        <f t="shared" si="82"/>
        <v>0.5977946321777502</v>
      </c>
      <c r="G56" s="30">
        <f t="shared" si="82"/>
        <v>0.59554955926396957</v>
      </c>
      <c r="H56" s="30" t="str">
        <f t="shared" si="82"/>
        <v xml:space="preserve"> </v>
      </c>
      <c r="I56" s="30">
        <f t="shared" si="82"/>
        <v>0.81867512517367025</v>
      </c>
      <c r="J56" s="66">
        <f t="shared" si="82"/>
        <v>0.57988380771308445</v>
      </c>
      <c r="K56" s="30">
        <f t="shared" si="82"/>
        <v>0.5624809852880458</v>
      </c>
      <c r="L56" s="30" t="str">
        <f t="shared" si="82"/>
        <v xml:space="preserve"> </v>
      </c>
      <c r="M56" s="30">
        <f t="shared" si="82"/>
        <v>1.2601344375874648</v>
      </c>
      <c r="N56" s="66">
        <f t="shared" si="82"/>
        <v>0.54119968788380324</v>
      </c>
      <c r="O56" s="30">
        <f t="shared" si="82"/>
        <v>0.5400515578410322</v>
      </c>
      <c r="P56" s="30" t="str">
        <f t="shared" si="82"/>
        <v xml:space="preserve"> </v>
      </c>
      <c r="Q56" s="30">
        <f t="shared" si="82"/>
        <v>1.89140251558473</v>
      </c>
      <c r="R56" s="66">
        <f t="shared" si="82"/>
        <v>0.49745853852600092</v>
      </c>
      <c r="S56" s="30">
        <f t="shared" si="82"/>
        <v>0.63276172869309477</v>
      </c>
      <c r="T56" s="30" t="str">
        <f t="shared" si="82"/>
        <v xml:space="preserve"> </v>
      </c>
      <c r="U56" s="30">
        <f t="shared" si="82"/>
        <v>3.1721233078281341</v>
      </c>
      <c r="V56" s="66">
        <f t="shared" si="82"/>
        <v>0.58438049527857228</v>
      </c>
      <c r="W56" s="30">
        <f t="shared" si="82"/>
        <v>0.60720688004752776</v>
      </c>
      <c r="X56" s="30" t="str">
        <f t="shared" si="82"/>
        <v xml:space="preserve"> </v>
      </c>
      <c r="Y56" s="30">
        <f t="shared" si="82"/>
        <v>1.237148702487348</v>
      </c>
      <c r="Z56" s="66">
        <f t="shared" si="82"/>
        <v>0.58301729826818849</v>
      </c>
      <c r="AA56" s="30">
        <f t="shared" si="82"/>
        <v>0.555099039466324</v>
      </c>
      <c r="AB56" s="30" t="str">
        <f t="shared" si="82"/>
        <v xml:space="preserve"> </v>
      </c>
      <c r="AC56" s="30">
        <f t="shared" si="82"/>
        <v>3.1023357589944531</v>
      </c>
      <c r="AD56" s="66">
        <f t="shared" si="82"/>
        <v>0.52313557211547679</v>
      </c>
      <c r="AE56" s="30">
        <f t="shared" si="82"/>
        <v>0.61876180968913141</v>
      </c>
      <c r="AF56" s="30" t="str">
        <f t="shared" si="82"/>
        <v xml:space="preserve"> </v>
      </c>
      <c r="AG56" s="30">
        <f t="shared" si="82"/>
        <v>3.5030645697724139</v>
      </c>
      <c r="AH56" s="66">
        <f t="shared" si="82"/>
        <v>0.58243032156515395</v>
      </c>
      <c r="AI56" s="30">
        <f t="shared" si="82"/>
        <v>0.68062277538847182</v>
      </c>
      <c r="AJ56" s="30" t="str">
        <f t="shared" si="82"/>
        <v xml:space="preserve"> </v>
      </c>
      <c r="AK56" s="30">
        <f t="shared" si="82"/>
        <v>2.5833123337533253</v>
      </c>
      <c r="AL56" s="66">
        <f t="shared" si="82"/>
        <v>0.64143275339451078</v>
      </c>
      <c r="AM56" s="30">
        <f t="shared" ref="AM56:AP56" si="83">IF(AM8&lt;&gt;0,AM24/AM8," ")</f>
        <v>0.67212136497685049</v>
      </c>
      <c r="AN56" s="30" t="str">
        <f t="shared" si="83"/>
        <v xml:space="preserve"> </v>
      </c>
      <c r="AO56" s="30">
        <f t="shared" si="83"/>
        <v>1.965180691146053</v>
      </c>
      <c r="AP56" s="66">
        <f t="shared" si="83"/>
        <v>0.63683625682249145</v>
      </c>
    </row>
    <row r="57" spans="1:42" x14ac:dyDescent="0.2">
      <c r="A57" t="s">
        <v>396</v>
      </c>
      <c r="B57" t="s">
        <v>397</v>
      </c>
      <c r="C57" s="29">
        <f t="shared" ref="C57:AL57" si="84">IF(C9&lt;&gt;0,C25/C9," ")</f>
        <v>0.28088681291175643</v>
      </c>
      <c r="D57" s="29">
        <f t="shared" si="84"/>
        <v>0.16287958514761339</v>
      </c>
      <c r="E57" s="29">
        <f t="shared" si="84"/>
        <v>0.97058793311586578</v>
      </c>
      <c r="F57" s="65">
        <f t="shared" si="84"/>
        <v>2.7504708604638402</v>
      </c>
      <c r="G57" s="30">
        <f t="shared" si="84"/>
        <v>0.29095753553180964</v>
      </c>
      <c r="H57" s="30">
        <f t="shared" si="84"/>
        <v>0.17323736108793</v>
      </c>
      <c r="I57" s="30">
        <f t="shared" si="84"/>
        <v>1.0002207033389299</v>
      </c>
      <c r="J57" s="66">
        <f t="shared" si="84"/>
        <v>2.6363201176248885</v>
      </c>
      <c r="K57" s="30">
        <f t="shared" si="84"/>
        <v>0.29314667944930245</v>
      </c>
      <c r="L57" s="30">
        <f t="shared" si="84"/>
        <v>0.17856814567231433</v>
      </c>
      <c r="M57" s="30">
        <f t="shared" si="84"/>
        <v>1.0782091171218851</v>
      </c>
      <c r="N57" s="66">
        <f t="shared" si="84"/>
        <v>1.3475808502276685</v>
      </c>
      <c r="O57" s="30">
        <f t="shared" si="84"/>
        <v>0.31219622204328445</v>
      </c>
      <c r="P57" s="30">
        <f t="shared" si="84"/>
        <v>0.2026194026901762</v>
      </c>
      <c r="Q57" s="30">
        <f t="shared" si="84"/>
        <v>1.0865642079294657</v>
      </c>
      <c r="R57" s="66">
        <f t="shared" si="84"/>
        <v>0.92635580755359259</v>
      </c>
      <c r="S57" s="30">
        <f t="shared" si="84"/>
        <v>0.3428133443978737</v>
      </c>
      <c r="T57" s="30">
        <f t="shared" si="84"/>
        <v>0.23663275562566538</v>
      </c>
      <c r="U57" s="30">
        <f t="shared" si="84"/>
        <v>1.1173060970942355</v>
      </c>
      <c r="V57" s="66">
        <f t="shared" si="84"/>
        <v>1.0164036442838205</v>
      </c>
      <c r="W57" s="30">
        <f t="shared" si="84"/>
        <v>0.33911749661619817</v>
      </c>
      <c r="X57" s="30">
        <f t="shared" si="84"/>
        <v>0.2405989109164817</v>
      </c>
      <c r="Y57" s="30">
        <f t="shared" si="84"/>
        <v>0.95997081021704123</v>
      </c>
      <c r="Z57" s="66">
        <f t="shared" si="84"/>
        <v>1.2034061032994872</v>
      </c>
      <c r="AA57" s="30">
        <f t="shared" si="84"/>
        <v>0.3373633919295736</v>
      </c>
      <c r="AB57" s="30">
        <f t="shared" si="84"/>
        <v>0.24733329543035568</v>
      </c>
      <c r="AC57" s="30">
        <f t="shared" si="84"/>
        <v>0.91334445848672208</v>
      </c>
      <c r="AD57" s="66">
        <f t="shared" si="84"/>
        <v>0.77715875943718549</v>
      </c>
      <c r="AE57" s="30">
        <f t="shared" si="84"/>
        <v>0.34946044268225385</v>
      </c>
      <c r="AF57" s="30">
        <f t="shared" si="84"/>
        <v>0.26338735890412102</v>
      </c>
      <c r="AG57" s="30">
        <f t="shared" si="84"/>
        <v>0.94818795075005691</v>
      </c>
      <c r="AH57" s="66">
        <f t="shared" si="84"/>
        <v>0.55597763982828741</v>
      </c>
      <c r="AI57" s="30">
        <f t="shared" si="84"/>
        <v>0.33110268157897105</v>
      </c>
      <c r="AJ57" s="30">
        <f t="shared" si="84"/>
        <v>0.24765145057487445</v>
      </c>
      <c r="AK57" s="30">
        <f t="shared" si="84"/>
        <v>0.90804478547231349</v>
      </c>
      <c r="AL57" s="66">
        <f t="shared" si="84"/>
        <v>0.99637153994002337</v>
      </c>
      <c r="AM57" s="30">
        <f t="shared" ref="AM57:AP57" si="85">IF(AM9&lt;&gt;0,AM25/AM9," ")</f>
        <v>0.33752647020253806</v>
      </c>
      <c r="AN57" s="30">
        <f t="shared" si="85"/>
        <v>0.24793336222289566</v>
      </c>
      <c r="AO57" s="30">
        <f t="shared" si="85"/>
        <v>0.91651031026247165</v>
      </c>
      <c r="AP57" s="66">
        <f t="shared" si="85"/>
        <v>1.9883762204353532</v>
      </c>
    </row>
    <row r="58" spans="1:42" x14ac:dyDescent="0.2">
      <c r="A58" t="s">
        <v>398</v>
      </c>
      <c r="B58" t="s">
        <v>399</v>
      </c>
      <c r="C58" s="29">
        <f t="shared" ref="C58:AL58" si="86">IF(C10&lt;&gt;0,C26/C10," ")</f>
        <v>0.66786214960010615</v>
      </c>
      <c r="D58" s="29">
        <f t="shared" si="86"/>
        <v>0.36165012471578895</v>
      </c>
      <c r="E58" s="29">
        <f t="shared" si="86"/>
        <v>0.92674063110624227</v>
      </c>
      <c r="F58" s="65">
        <f t="shared" si="86"/>
        <v>0.6555637435519488</v>
      </c>
      <c r="G58" s="30">
        <f t="shared" si="86"/>
        <v>0.55731805251816036</v>
      </c>
      <c r="H58" s="30">
        <f t="shared" si="86"/>
        <v>0.30905512649962402</v>
      </c>
      <c r="I58" s="30">
        <f t="shared" si="86"/>
        <v>0.80647652530794856</v>
      </c>
      <c r="J58" s="66">
        <f t="shared" si="86"/>
        <v>0.68022774830891486</v>
      </c>
      <c r="K58" s="30">
        <f t="shared" si="86"/>
        <v>0.57849019394724122</v>
      </c>
      <c r="L58" s="30">
        <f t="shared" si="86"/>
        <v>0.3011211493967646</v>
      </c>
      <c r="M58" s="30">
        <f t="shared" si="86"/>
        <v>0.8687193000997101</v>
      </c>
      <c r="N58" s="66">
        <f t="shared" si="86"/>
        <v>0.83650167384027541</v>
      </c>
      <c r="O58" s="30">
        <f t="shared" si="86"/>
        <v>0.61502929912585169</v>
      </c>
      <c r="P58" s="30">
        <f t="shared" si="86"/>
        <v>0.33519634948973076</v>
      </c>
      <c r="Q58" s="30">
        <f t="shared" si="86"/>
        <v>0.94826402167582746</v>
      </c>
      <c r="R58" s="66">
        <f t="shared" si="86"/>
        <v>1.2235635410817409</v>
      </c>
      <c r="S58" s="30">
        <f t="shared" si="86"/>
        <v>0.60677389439614271</v>
      </c>
      <c r="T58" s="30">
        <f t="shared" si="86"/>
        <v>0.357984727283857</v>
      </c>
      <c r="U58" s="30">
        <f t="shared" si="86"/>
        <v>1.0365358432757661</v>
      </c>
      <c r="V58" s="66">
        <f t="shared" si="86"/>
        <v>1.6410722833891687</v>
      </c>
      <c r="W58" s="30">
        <f t="shared" si="86"/>
        <v>0.73986101304633956</v>
      </c>
      <c r="X58" s="30">
        <f t="shared" si="86"/>
        <v>0.48649691903615266</v>
      </c>
      <c r="Y58" s="30">
        <f t="shared" si="86"/>
        <v>1.1550325830075741</v>
      </c>
      <c r="Z58" s="66">
        <f t="shared" si="86"/>
        <v>1.4605736848217348</v>
      </c>
      <c r="AA58" s="30">
        <f t="shared" si="86"/>
        <v>0.77767751379088745</v>
      </c>
      <c r="AB58" s="30">
        <f t="shared" si="86"/>
        <v>0.49662678500063623</v>
      </c>
      <c r="AC58" s="30">
        <f t="shared" si="86"/>
        <v>1.2475097032755846</v>
      </c>
      <c r="AD58" s="66">
        <f t="shared" si="86"/>
        <v>1.3257460799190326</v>
      </c>
      <c r="AE58" s="30">
        <f t="shared" si="86"/>
        <v>0.70610902895115846</v>
      </c>
      <c r="AF58" s="30">
        <f t="shared" si="86"/>
        <v>0.4852276134064723</v>
      </c>
      <c r="AG58" s="30">
        <f t="shared" si="86"/>
        <v>1.1352290861983509</v>
      </c>
      <c r="AH58" s="66">
        <f t="shared" si="86"/>
        <v>1.3340812764896546</v>
      </c>
      <c r="AI58" s="30">
        <f t="shared" si="86"/>
        <v>0.72550668942511931</v>
      </c>
      <c r="AJ58" s="30">
        <f t="shared" si="86"/>
        <v>0.50612062907261635</v>
      </c>
      <c r="AK58" s="30">
        <f t="shared" si="86"/>
        <v>1.1658929302424308</v>
      </c>
      <c r="AL58" s="66">
        <f t="shared" si="86"/>
        <v>0.83191276971514183</v>
      </c>
      <c r="AM58" s="30">
        <f t="shared" ref="AM58:AP58" si="87">IF(AM10&lt;&gt;0,AM26/AM10," ")</f>
        <v>0.76790293211408456</v>
      </c>
      <c r="AN58" s="30">
        <f t="shared" si="87"/>
        <v>0.52889547748797783</v>
      </c>
      <c r="AO58" s="30">
        <f t="shared" si="87"/>
        <v>1.2570024223617777</v>
      </c>
      <c r="AP58" s="66">
        <f t="shared" si="87"/>
        <v>0.60987765311304509</v>
      </c>
    </row>
    <row r="59" spans="1:42" x14ac:dyDescent="0.2">
      <c r="A59" t="s">
        <v>400</v>
      </c>
      <c r="B59" t="s">
        <v>401</v>
      </c>
      <c r="C59" s="29">
        <f t="shared" ref="C59:AL59" si="88">IF(C11&lt;&gt;0,C27/C11," ")</f>
        <v>0.59417088374401283</v>
      </c>
      <c r="D59" s="29">
        <f t="shared" si="88"/>
        <v>0.55427802360933531</v>
      </c>
      <c r="E59" s="29">
        <f t="shared" si="88"/>
        <v>1.3431556567957479</v>
      </c>
      <c r="F59" s="65">
        <f t="shared" si="88"/>
        <v>1.2135876042908413</v>
      </c>
      <c r="G59" s="30">
        <f t="shared" si="88"/>
        <v>0.51991328240342061</v>
      </c>
      <c r="H59" s="30">
        <f t="shared" si="88"/>
        <v>0.47279304163823288</v>
      </c>
      <c r="I59" s="30">
        <f t="shared" si="88"/>
        <v>1.5887119500052493</v>
      </c>
      <c r="J59" s="66">
        <f t="shared" si="88"/>
        <v>2.6828701011743119</v>
      </c>
      <c r="K59" s="30">
        <f t="shared" si="88"/>
        <v>0.56128749444076809</v>
      </c>
      <c r="L59" s="30">
        <f t="shared" si="88"/>
        <v>0.5061085393982383</v>
      </c>
      <c r="M59" s="30">
        <f t="shared" si="88"/>
        <v>1.8691500186766621</v>
      </c>
      <c r="N59" s="66">
        <f t="shared" si="88"/>
        <v>6.4655784244154608</v>
      </c>
      <c r="O59" s="30">
        <f t="shared" si="88"/>
        <v>0.65654748940001151</v>
      </c>
      <c r="P59" s="30">
        <f t="shared" si="88"/>
        <v>0.6070231792656644</v>
      </c>
      <c r="Q59" s="30">
        <f t="shared" si="88"/>
        <v>1.7591525375318302</v>
      </c>
      <c r="R59" s="66">
        <f t="shared" si="88"/>
        <v>2.9986535008977286</v>
      </c>
      <c r="S59" s="30">
        <f t="shared" si="88"/>
        <v>0.61028186878027246</v>
      </c>
      <c r="T59" s="30">
        <f t="shared" si="88"/>
        <v>0.57304536501802383</v>
      </c>
      <c r="U59" s="30">
        <f t="shared" si="88"/>
        <v>1.5725470322962691</v>
      </c>
      <c r="V59" s="66">
        <f t="shared" si="88"/>
        <v>1.876068376068573</v>
      </c>
      <c r="W59" s="30">
        <f t="shared" si="88"/>
        <v>0.83789929189877355</v>
      </c>
      <c r="X59" s="30">
        <f t="shared" si="88"/>
        <v>0.80663312819116317</v>
      </c>
      <c r="Y59" s="30">
        <f t="shared" si="88"/>
        <v>1.309016644246211</v>
      </c>
      <c r="Z59" s="66">
        <f t="shared" si="88"/>
        <v>1.1361887403807405</v>
      </c>
      <c r="AA59" s="30">
        <f t="shared" si="88"/>
        <v>0.8318896949452157</v>
      </c>
      <c r="AB59" s="30">
        <f t="shared" si="88"/>
        <v>0.81272716713826187</v>
      </c>
      <c r="AC59" s="30">
        <f t="shared" si="88"/>
        <v>1.0870865131789904</v>
      </c>
      <c r="AD59" s="66">
        <f t="shared" si="88"/>
        <v>1.1544530296869255</v>
      </c>
      <c r="AE59" s="30">
        <f t="shared" si="88"/>
        <v>0.83085934186494315</v>
      </c>
      <c r="AF59" s="30">
        <f t="shared" si="88"/>
        <v>0.81566090378090872</v>
      </c>
      <c r="AG59" s="30">
        <f t="shared" si="88"/>
        <v>1.0381264253552425</v>
      </c>
      <c r="AH59" s="66">
        <f t="shared" si="88"/>
        <v>0.71523238112298626</v>
      </c>
      <c r="AI59" s="30">
        <f t="shared" si="88"/>
        <v>0.89930221553095191</v>
      </c>
      <c r="AJ59" s="30">
        <f t="shared" si="88"/>
        <v>0.88224155205467603</v>
      </c>
      <c r="AK59" s="30">
        <f t="shared" si="88"/>
        <v>1.1686015465620312</v>
      </c>
      <c r="AL59" s="66">
        <f t="shared" si="88"/>
        <v>0.84117198050602504</v>
      </c>
      <c r="AM59" s="30">
        <f t="shared" ref="AM59:AP59" si="89">IF(AM11&lt;&gt;0,AM27/AM11," ")</f>
        <v>1.0940025167181859</v>
      </c>
      <c r="AN59" s="30">
        <f t="shared" si="89"/>
        <v>1.0836868807348272</v>
      </c>
      <c r="AO59" s="30">
        <f t="shared" si="89"/>
        <v>1.2513086069781074</v>
      </c>
      <c r="AP59" s="66">
        <f t="shared" si="89"/>
        <v>0.70636185167840138</v>
      </c>
    </row>
    <row r="60" spans="1:42" x14ac:dyDescent="0.2">
      <c r="A60" t="s">
        <v>402</v>
      </c>
      <c r="B60" t="s">
        <v>403</v>
      </c>
      <c r="C60" s="29">
        <f t="shared" ref="C60:AL60" si="90">IF(C12&lt;&gt;0,C28/C12," ")</f>
        <v>0.95000435567893415</v>
      </c>
      <c r="D60" s="29" t="str">
        <f t="shared" si="90"/>
        <v xml:space="preserve"> </v>
      </c>
      <c r="E60" s="29">
        <f t="shared" si="90"/>
        <v>0.89690703121723858</v>
      </c>
      <c r="F60" s="65">
        <f t="shared" si="90"/>
        <v>2.6344165716457613</v>
      </c>
      <c r="G60" s="29">
        <f t="shared" si="90"/>
        <v>0.87274382150430341</v>
      </c>
      <c r="H60" s="29" t="str">
        <f t="shared" si="90"/>
        <v xml:space="preserve"> </v>
      </c>
      <c r="I60" s="29">
        <f t="shared" si="90"/>
        <v>0.81638092011640173</v>
      </c>
      <c r="J60" s="65">
        <f t="shared" si="90"/>
        <v>2.4457277114913669</v>
      </c>
      <c r="K60" s="29">
        <f t="shared" si="90"/>
        <v>0.80468999398568808</v>
      </c>
      <c r="L60" s="29" t="str">
        <f t="shared" si="90"/>
        <v xml:space="preserve"> </v>
      </c>
      <c r="M60" s="29">
        <f t="shared" si="90"/>
        <v>0.76656114379976259</v>
      </c>
      <c r="N60" s="65">
        <f t="shared" si="90"/>
        <v>1.4740325018623102</v>
      </c>
      <c r="O60" s="29">
        <f t="shared" si="90"/>
        <v>0.82600862027756983</v>
      </c>
      <c r="P60" s="29" t="str">
        <f t="shared" si="90"/>
        <v xml:space="preserve"> </v>
      </c>
      <c r="Q60" s="29">
        <f t="shared" si="90"/>
        <v>0.80702706233039889</v>
      </c>
      <c r="R60" s="65">
        <f t="shared" si="90"/>
        <v>1.0911161323786311</v>
      </c>
      <c r="S60" s="29">
        <f t="shared" si="90"/>
        <v>0.78217113822630036</v>
      </c>
      <c r="T60" s="29" t="str">
        <f t="shared" si="90"/>
        <v xml:space="preserve"> </v>
      </c>
      <c r="U60" s="29">
        <f t="shared" si="90"/>
        <v>0.7565641495997556</v>
      </c>
      <c r="V60" s="65">
        <f t="shared" si="90"/>
        <v>1.0613328949840317</v>
      </c>
      <c r="W60" s="29">
        <f t="shared" si="90"/>
        <v>0.79719126867667345</v>
      </c>
      <c r="X60" s="29" t="str">
        <f t="shared" si="90"/>
        <v xml:space="preserve"> </v>
      </c>
      <c r="Y60" s="29">
        <f t="shared" si="90"/>
        <v>0.75347520803528223</v>
      </c>
      <c r="Z60" s="65">
        <f t="shared" si="90"/>
        <v>1.881315014023508</v>
      </c>
      <c r="AA60" s="29">
        <f t="shared" si="90"/>
        <v>0.69886318706476536</v>
      </c>
      <c r="AB60" s="29" t="str">
        <f t="shared" si="90"/>
        <v xml:space="preserve"> </v>
      </c>
      <c r="AC60" s="29">
        <f t="shared" si="90"/>
        <v>0.73566549966243622</v>
      </c>
      <c r="AD60" s="65">
        <f t="shared" si="90"/>
        <v>0.16673623700028667</v>
      </c>
      <c r="AE60" s="29">
        <f t="shared" si="90"/>
        <v>0.57903009374236225</v>
      </c>
      <c r="AF60" s="29" t="str">
        <f t="shared" si="90"/>
        <v xml:space="preserve"> </v>
      </c>
      <c r="AG60" s="29">
        <f t="shared" si="90"/>
        <v>0.62608702928811932</v>
      </c>
      <c r="AH60" s="65">
        <f t="shared" si="90"/>
        <v>0.13347221213461807</v>
      </c>
      <c r="AI60" s="29">
        <f t="shared" si="90"/>
        <v>0.57760109871979515</v>
      </c>
      <c r="AJ60" s="29" t="str">
        <f t="shared" si="90"/>
        <v xml:space="preserve"> </v>
      </c>
      <c r="AK60" s="29">
        <f t="shared" si="90"/>
        <v>0.6317047229963686</v>
      </c>
      <c r="AL60" s="65">
        <f t="shared" si="90"/>
        <v>8.453215240259819E-2</v>
      </c>
      <c r="AM60" s="29">
        <f t="shared" ref="AM60:AP60" si="91">IF(AM12&lt;&gt;0,AM28/AM12," ")</f>
        <v>0.50627405118514335</v>
      </c>
      <c r="AN60" s="29" t="str">
        <f t="shared" si="91"/>
        <v xml:space="preserve"> </v>
      </c>
      <c r="AO60" s="29">
        <f t="shared" si="91"/>
        <v>0.56138995542739634</v>
      </c>
      <c r="AP60" s="65">
        <f t="shared" si="91"/>
        <v>0.10255863805597007</v>
      </c>
    </row>
    <row r="61" spans="1:42" x14ac:dyDescent="0.2">
      <c r="B61" s="27" t="s">
        <v>405</v>
      </c>
      <c r="C61" s="29">
        <f t="shared" ref="C61:AL61" si="92">IF(C13&lt;&gt;0,C29/C13," ")</f>
        <v>0.55654359318235047</v>
      </c>
      <c r="D61" s="29">
        <f t="shared" si="92"/>
        <v>0.32228438456282577</v>
      </c>
      <c r="E61" s="29">
        <f t="shared" si="92"/>
        <v>0.81982705656654165</v>
      </c>
      <c r="F61" s="65">
        <f t="shared" si="92"/>
        <v>0.7566290624593176</v>
      </c>
      <c r="G61" s="29">
        <f t="shared" si="92"/>
        <v>0.54124003240163499</v>
      </c>
      <c r="H61" s="29">
        <f t="shared" si="92"/>
        <v>0.30428939169572083</v>
      </c>
      <c r="I61" s="29">
        <f t="shared" si="92"/>
        <v>0.81580022290583731</v>
      </c>
      <c r="J61" s="65">
        <f t="shared" si="92"/>
        <v>0.77344489975503761</v>
      </c>
      <c r="K61" s="29">
        <f t="shared" si="92"/>
        <v>0.55907076292227165</v>
      </c>
      <c r="L61" s="29">
        <f t="shared" si="92"/>
        <v>0.31753291523076466</v>
      </c>
      <c r="M61" s="29">
        <f t="shared" si="92"/>
        <v>0.85316009199665499</v>
      </c>
      <c r="N61" s="65">
        <f t="shared" si="92"/>
        <v>0.80122930799251191</v>
      </c>
      <c r="O61" s="29">
        <f t="shared" si="92"/>
        <v>0.59513180332608073</v>
      </c>
      <c r="P61" s="29">
        <f t="shared" si="92"/>
        <v>0.36643253579810992</v>
      </c>
      <c r="Q61" s="29">
        <f t="shared" si="92"/>
        <v>0.88128788068153929</v>
      </c>
      <c r="R61" s="65">
        <f t="shared" si="92"/>
        <v>0.81919462777656249</v>
      </c>
      <c r="S61" s="29">
        <f t="shared" si="92"/>
        <v>0.61907058326296738</v>
      </c>
      <c r="T61" s="29">
        <f t="shared" si="92"/>
        <v>0.40920272784265682</v>
      </c>
      <c r="U61" s="29">
        <f t="shared" si="92"/>
        <v>0.93078059720427064</v>
      </c>
      <c r="V61" s="65">
        <f t="shared" si="92"/>
        <v>0.82974800328097154</v>
      </c>
      <c r="W61" s="29">
        <f t="shared" si="92"/>
        <v>0.67844413645677282</v>
      </c>
      <c r="X61" s="29">
        <f t="shared" si="92"/>
        <v>0.46212792798839736</v>
      </c>
      <c r="Y61" s="29">
        <f t="shared" si="92"/>
        <v>0.91144384889163643</v>
      </c>
      <c r="Z61" s="65">
        <f t="shared" si="92"/>
        <v>0.89715526564967119</v>
      </c>
      <c r="AA61" s="29">
        <f t="shared" si="92"/>
        <v>0.66811857233013461</v>
      </c>
      <c r="AB61" s="29">
        <f t="shared" si="92"/>
        <v>0.46532580688387409</v>
      </c>
      <c r="AC61" s="29">
        <f t="shared" si="92"/>
        <v>0.883676932931589</v>
      </c>
      <c r="AD61" s="65">
        <f t="shared" si="92"/>
        <v>0.87818432718416928</v>
      </c>
      <c r="AE61" s="29">
        <f t="shared" si="92"/>
        <v>0.67090825180200542</v>
      </c>
      <c r="AF61" s="29">
        <f t="shared" si="92"/>
        <v>0.49200884796175653</v>
      </c>
      <c r="AG61" s="29">
        <f t="shared" si="92"/>
        <v>0.86051213939825288</v>
      </c>
      <c r="AH61" s="65">
        <f t="shared" si="92"/>
        <v>0.87616275352882944</v>
      </c>
      <c r="AI61" s="29">
        <f t="shared" si="92"/>
        <v>0.68004764306077314</v>
      </c>
      <c r="AJ61" s="29">
        <f t="shared" si="92"/>
        <v>0.49752926404420578</v>
      </c>
      <c r="AK61" s="29">
        <f t="shared" si="92"/>
        <v>0.85299015835635739</v>
      </c>
      <c r="AL61" s="65">
        <f t="shared" si="92"/>
        <v>0.90362067676963642</v>
      </c>
      <c r="AM61" s="29">
        <f t="shared" ref="AM61:AP61" si="93">IF(AM13&lt;&gt;0,AM29/AM13," ")</f>
        <v>0.69629691777473768</v>
      </c>
      <c r="AN61" s="29">
        <f t="shared" si="93"/>
        <v>0.52054287798442767</v>
      </c>
      <c r="AO61" s="29">
        <f t="shared" si="93"/>
        <v>0.84593764070844124</v>
      </c>
      <c r="AP61" s="65">
        <f t="shared" si="93"/>
        <v>0.90224308686110255</v>
      </c>
    </row>
    <row r="62" spans="1:42" x14ac:dyDescent="0.2">
      <c r="B62" s="27" t="s">
        <v>406</v>
      </c>
      <c r="C62" s="29">
        <f t="shared" ref="C62:AL62" si="94">IF(C14&lt;&gt;0,C30/C14," ")</f>
        <v>0.47835546982438748</v>
      </c>
      <c r="D62" s="29">
        <f t="shared" si="94"/>
        <v>0.24884507922721852</v>
      </c>
      <c r="E62" s="29">
        <f t="shared" si="94"/>
        <v>0.94792265883174986</v>
      </c>
      <c r="F62" s="65">
        <f t="shared" si="94"/>
        <v>0.74030895304843425</v>
      </c>
      <c r="G62" s="29">
        <f t="shared" si="94"/>
        <v>0.46445011028663102</v>
      </c>
      <c r="H62" s="29">
        <f t="shared" si="94"/>
        <v>0.24702434121254097</v>
      </c>
      <c r="I62" s="29">
        <f t="shared" si="94"/>
        <v>0.91798252441134398</v>
      </c>
      <c r="J62" s="65">
        <f t="shared" si="94"/>
        <v>0.75033195952690224</v>
      </c>
      <c r="K62" s="29">
        <f t="shared" si="94"/>
        <v>0.46745532763426501</v>
      </c>
      <c r="L62" s="29">
        <f t="shared" si="94"/>
        <v>0.2578315365931767</v>
      </c>
      <c r="M62" s="29">
        <f t="shared" si="94"/>
        <v>0.96649210758464954</v>
      </c>
      <c r="N62" s="65">
        <f t="shared" si="94"/>
        <v>0.72304987572725266</v>
      </c>
      <c r="O62" s="29">
        <f t="shared" si="94"/>
        <v>0.4859016551526415</v>
      </c>
      <c r="P62" s="29">
        <f t="shared" si="94"/>
        <v>0.29944241819368683</v>
      </c>
      <c r="Q62" s="29">
        <f t="shared" si="94"/>
        <v>1.0130282796202859</v>
      </c>
      <c r="R62" s="65">
        <f t="shared" si="94"/>
        <v>0.67584550227669604</v>
      </c>
      <c r="S62" s="29">
        <f t="shared" si="94"/>
        <v>0.51027997827431004</v>
      </c>
      <c r="T62" s="29">
        <f t="shared" si="94"/>
        <v>0.3322668491619496</v>
      </c>
      <c r="U62" s="29">
        <f t="shared" si="94"/>
        <v>1.0414644104556972</v>
      </c>
      <c r="V62" s="65">
        <f t="shared" si="94"/>
        <v>0.75568972812579704</v>
      </c>
      <c r="W62" s="29">
        <f t="shared" si="94"/>
        <v>0.56105988510044447</v>
      </c>
      <c r="X62" s="29">
        <f t="shared" si="94"/>
        <v>0.39109354450539946</v>
      </c>
      <c r="Y62" s="29">
        <f t="shared" si="94"/>
        <v>0.98631542102105452</v>
      </c>
      <c r="Z62" s="65">
        <f t="shared" si="94"/>
        <v>0.75052851626825989</v>
      </c>
      <c r="AA62" s="29">
        <f t="shared" si="94"/>
        <v>0.55558735410962656</v>
      </c>
      <c r="AB62" s="29">
        <f t="shared" si="94"/>
        <v>0.39944423354945602</v>
      </c>
      <c r="AC62" s="29">
        <f t="shared" si="94"/>
        <v>0.97102990291245939</v>
      </c>
      <c r="AD62" s="65">
        <f t="shared" si="94"/>
        <v>0.71154549484809904</v>
      </c>
      <c r="AE62" s="29">
        <f t="shared" si="94"/>
        <v>0.56910360693002493</v>
      </c>
      <c r="AF62" s="29">
        <f t="shared" si="94"/>
        <v>0.42596070056345259</v>
      </c>
      <c r="AG62" s="29">
        <f t="shared" si="94"/>
        <v>0.92384717289521401</v>
      </c>
      <c r="AH62" s="65">
        <f t="shared" si="94"/>
        <v>0.74298659127920297</v>
      </c>
      <c r="AI62" s="29">
        <f t="shared" si="94"/>
        <v>0.57088581799189042</v>
      </c>
      <c r="AJ62" s="29">
        <f t="shared" si="94"/>
        <v>0.42516689235146121</v>
      </c>
      <c r="AK62" s="29">
        <f t="shared" si="94"/>
        <v>0.91947676785931398</v>
      </c>
      <c r="AL62" s="65">
        <f t="shared" si="94"/>
        <v>0.74839795871882897</v>
      </c>
      <c r="AM62" s="29">
        <f t="shared" ref="AM62:AP62" si="95">IF(AM14&lt;&gt;0,AM30/AM14," ")</f>
        <v>0.59872840380620562</v>
      </c>
      <c r="AN62" s="29">
        <f t="shared" si="95"/>
        <v>0.45456312034968499</v>
      </c>
      <c r="AO62" s="29">
        <f t="shared" si="95"/>
        <v>0.91942359702665044</v>
      </c>
      <c r="AP62" s="65">
        <f t="shared" si="95"/>
        <v>0.76517294324911067</v>
      </c>
    </row>
    <row r="63" spans="1:42" x14ac:dyDescent="0.2">
      <c r="B63" s="27" t="s">
        <v>72</v>
      </c>
      <c r="C63" s="29">
        <f t="shared" ref="C63:AL63" si="96">IF(C15&lt;&gt;0,C31/C15," ")</f>
        <v>0.60304504787998803</v>
      </c>
      <c r="D63" s="29">
        <f t="shared" si="96"/>
        <v>0.38331288557391729</v>
      </c>
      <c r="E63" s="29">
        <f t="shared" si="96"/>
        <v>0.77363297840019407</v>
      </c>
      <c r="F63" s="65">
        <f t="shared" si="96"/>
        <v>0.76421330718590785</v>
      </c>
      <c r="G63" s="29">
        <f t="shared" si="96"/>
        <v>0.58549852570824257</v>
      </c>
      <c r="H63" s="29">
        <f t="shared" si="96"/>
        <v>0.34928789781600666</v>
      </c>
      <c r="I63" s="29">
        <f t="shared" si="96"/>
        <v>0.77981139292806123</v>
      </c>
      <c r="J63" s="65">
        <f t="shared" si="96"/>
        <v>0.78372078385959754</v>
      </c>
      <c r="K63" s="29">
        <f t="shared" si="96"/>
        <v>0.61456165290335196</v>
      </c>
      <c r="L63" s="29">
        <f t="shared" si="96"/>
        <v>0.36652243412723284</v>
      </c>
      <c r="M63" s="29">
        <f t="shared" si="96"/>
        <v>0.81377615438390127</v>
      </c>
      <c r="N63" s="65">
        <f t="shared" si="96"/>
        <v>0.83931083597999001</v>
      </c>
      <c r="O63" s="29">
        <f t="shared" si="96"/>
        <v>0.66059718479486162</v>
      </c>
      <c r="P63" s="29">
        <f t="shared" si="96"/>
        <v>0.42071477128144757</v>
      </c>
      <c r="Q63" s="29">
        <f t="shared" si="96"/>
        <v>0.83997576800959717</v>
      </c>
      <c r="R63" s="65">
        <f t="shared" si="96"/>
        <v>0.89288766833310074</v>
      </c>
      <c r="S63" s="29">
        <f t="shared" si="96"/>
        <v>0.6827403127228775</v>
      </c>
      <c r="T63" s="29">
        <f t="shared" si="96"/>
        <v>0.47064702715422596</v>
      </c>
      <c r="U63" s="29">
        <f t="shared" si="96"/>
        <v>0.89934456319390133</v>
      </c>
      <c r="V63" s="65">
        <f t="shared" si="96"/>
        <v>0.86508463278003478</v>
      </c>
      <c r="W63" s="29">
        <f t="shared" si="96"/>
        <v>0.74928633643287634</v>
      </c>
      <c r="X63" s="29">
        <f t="shared" si="96"/>
        <v>0.52103183649375451</v>
      </c>
      <c r="Y63" s="29">
        <f t="shared" si="96"/>
        <v>0.89109295377687525</v>
      </c>
      <c r="Z63" s="65">
        <f t="shared" si="96"/>
        <v>0.98420663701885869</v>
      </c>
      <c r="AA63" s="29">
        <f t="shared" si="96"/>
        <v>0.73798607081435819</v>
      </c>
      <c r="AB63" s="29">
        <f t="shared" si="96"/>
        <v>0.520392916619284</v>
      </c>
      <c r="AC63" s="29">
        <f t="shared" si="96"/>
        <v>0.8596668472286435</v>
      </c>
      <c r="AD63" s="65">
        <f t="shared" si="96"/>
        <v>0.98498702913170832</v>
      </c>
      <c r="AE63" s="29">
        <f t="shared" si="96"/>
        <v>0.73364510021982932</v>
      </c>
      <c r="AF63" s="29">
        <f t="shared" si="96"/>
        <v>0.5461231358742954</v>
      </c>
      <c r="AG63" s="29">
        <f t="shared" si="96"/>
        <v>0.84317176453469944</v>
      </c>
      <c r="AH63" s="65">
        <f t="shared" si="96"/>
        <v>0.95947217867209911</v>
      </c>
      <c r="AI63" s="29">
        <f t="shared" si="96"/>
        <v>0.74935190228587389</v>
      </c>
      <c r="AJ63" s="29">
        <f t="shared" si="96"/>
        <v>0.55806758450563188</v>
      </c>
      <c r="AK63" s="29">
        <f t="shared" si="96"/>
        <v>0.83478693027224482</v>
      </c>
      <c r="AL63" s="65">
        <f t="shared" si="96"/>
        <v>1.0071039332974252</v>
      </c>
      <c r="AM63" s="29">
        <f t="shared" ref="AM63:AP63" si="97">IF(AM15&lt;&gt;0,AM31/AM15," ")</f>
        <v>0.75883015545288457</v>
      </c>
      <c r="AN63" s="29">
        <f t="shared" si="97"/>
        <v>0.57702660209531209</v>
      </c>
      <c r="AO63" s="29">
        <f t="shared" si="97"/>
        <v>0.82550291555904398</v>
      </c>
      <c r="AP63" s="65">
        <f t="shared" si="97"/>
        <v>0.9944150101434327</v>
      </c>
    </row>
    <row r="64" spans="1:42" x14ac:dyDescent="0.2">
      <c r="B64" s="27" t="s">
        <v>407</v>
      </c>
      <c r="C64" s="29">
        <f t="shared" ref="C64:AL64" si="98">IF(C16&lt;&gt;0,C32/C16," ")</f>
        <v>0.69745028041316337</v>
      </c>
      <c r="D64" s="29">
        <f t="shared" si="98"/>
        <v>3.4615781969956808E-2</v>
      </c>
      <c r="E64" s="29">
        <f t="shared" si="98"/>
        <v>0.52242294817037971</v>
      </c>
      <c r="F64" s="65">
        <f t="shared" si="98"/>
        <v>0.72391073608216128</v>
      </c>
      <c r="G64" s="29">
        <f t="shared" si="98"/>
        <v>0.71001600857832325</v>
      </c>
      <c r="H64" s="29">
        <f t="shared" si="98"/>
        <v>4.191905982791766E-2</v>
      </c>
      <c r="I64" s="29">
        <f t="shared" si="98"/>
        <v>1.1297447592864507</v>
      </c>
      <c r="J64" s="65">
        <f t="shared" si="98"/>
        <v>0.73251306258058424</v>
      </c>
      <c r="K64" s="29">
        <f t="shared" si="98"/>
        <v>0.68521391236219298</v>
      </c>
      <c r="L64" s="29">
        <f t="shared" si="98"/>
        <v>4.8684713104505756E-2</v>
      </c>
      <c r="M64" s="29">
        <f t="shared" si="98"/>
        <v>1.8377864923747274</v>
      </c>
      <c r="N64" s="65">
        <f t="shared" si="98"/>
        <v>0.71037083361916897</v>
      </c>
      <c r="O64" s="29">
        <f t="shared" si="98"/>
        <v>0.64404714647928107</v>
      </c>
      <c r="P64" s="29">
        <f t="shared" si="98"/>
        <v>3.2127252232977896E-2</v>
      </c>
      <c r="Q64" s="29">
        <f t="shared" si="98"/>
        <v>1.9273424375440309</v>
      </c>
      <c r="R64" s="65">
        <f t="shared" si="98"/>
        <v>0.66775400052027989</v>
      </c>
      <c r="S64" s="29">
        <f t="shared" si="98"/>
        <v>0.72115048963967798</v>
      </c>
      <c r="T64" s="29">
        <f t="shared" si="98"/>
        <v>1.7928421115695977E-2</v>
      </c>
      <c r="U64" s="29">
        <f t="shared" si="98"/>
        <v>3.6948110095202185</v>
      </c>
      <c r="V64" s="65">
        <f t="shared" si="98"/>
        <v>0.74730935016783762</v>
      </c>
      <c r="W64" s="29">
        <f t="shared" si="98"/>
        <v>0.72137093452340184</v>
      </c>
      <c r="X64" s="29">
        <f t="shared" si="98"/>
        <v>2.7359511446283416E-2</v>
      </c>
      <c r="Y64" s="29">
        <f t="shared" si="98"/>
        <v>2.0954192992533027</v>
      </c>
      <c r="Z64" s="65">
        <f t="shared" si="98"/>
        <v>0.7376429153655496</v>
      </c>
      <c r="AA64" s="29">
        <f t="shared" si="98"/>
        <v>0.70219058785425104</v>
      </c>
      <c r="AB64" s="29">
        <f t="shared" si="98"/>
        <v>3.7198715231231638E-2</v>
      </c>
      <c r="AC64" s="29">
        <f t="shared" si="98"/>
        <v>2.7627403799127492</v>
      </c>
      <c r="AD64" s="65">
        <f t="shared" si="98"/>
        <v>0.71516509593696942</v>
      </c>
      <c r="AE64" s="29">
        <f t="shared" si="98"/>
        <v>0.74011698106780766</v>
      </c>
      <c r="AF64" s="29">
        <f t="shared" si="98"/>
        <v>7.3814097827693215E-2</v>
      </c>
      <c r="AG64" s="29">
        <f t="shared" si="98"/>
        <v>3.4586418324849606</v>
      </c>
      <c r="AH64" s="65">
        <f t="shared" si="98"/>
        <v>0.7527943112772113</v>
      </c>
      <c r="AI64" s="29">
        <f t="shared" si="98"/>
        <v>0.74207159638810261</v>
      </c>
      <c r="AJ64" s="29">
        <f t="shared" si="98"/>
        <v>4.9939968564334858E-2</v>
      </c>
      <c r="AK64" s="29">
        <f t="shared" si="98"/>
        <v>3.0564128360284655</v>
      </c>
      <c r="AL64" s="65">
        <f t="shared" si="98"/>
        <v>0.75673640138865772</v>
      </c>
      <c r="AM64" s="29">
        <f t="shared" ref="AM64:AP64" si="99">IF(AM16&lt;&gt;0,AM32/AM16," ")</f>
        <v>0.75467105657527855</v>
      </c>
      <c r="AN64" s="29">
        <f t="shared" si="99"/>
        <v>4.2785494339170817E-2</v>
      </c>
      <c r="AO64" s="29">
        <f t="shared" si="99"/>
        <v>2.1850825503326305</v>
      </c>
      <c r="AP64" s="65">
        <f t="shared" si="99"/>
        <v>0.7694488712620795</v>
      </c>
    </row>
    <row r="65" spans="1:42" x14ac:dyDescent="0.2">
      <c r="B65" s="27" t="s">
        <v>408</v>
      </c>
      <c r="C65" s="29">
        <f t="shared" ref="C65:AL65" si="100">IF(C17&lt;&gt;0,C33/C17," ")</f>
        <v>0.40560443486354925</v>
      </c>
      <c r="D65" s="29">
        <f t="shared" si="100"/>
        <v>0.25204333389865968</v>
      </c>
      <c r="E65" s="29">
        <f t="shared" si="100"/>
        <v>0.95478727799968865</v>
      </c>
      <c r="F65" s="65">
        <f t="shared" si="100"/>
        <v>2.2977116471479495</v>
      </c>
      <c r="G65" s="29">
        <f t="shared" si="100"/>
        <v>0.38882876116167775</v>
      </c>
      <c r="H65" s="29">
        <f t="shared" si="100"/>
        <v>0.24990520514074105</v>
      </c>
      <c r="I65" s="29">
        <f t="shared" si="100"/>
        <v>0.91578601487326239</v>
      </c>
      <c r="J65" s="65">
        <f t="shared" si="100"/>
        <v>2.2995628939954047</v>
      </c>
      <c r="K65" s="29">
        <f t="shared" si="100"/>
        <v>0.39988313265525904</v>
      </c>
      <c r="L65" s="29">
        <f t="shared" si="100"/>
        <v>0.26136814808731168</v>
      </c>
      <c r="M65" s="29">
        <f t="shared" si="100"/>
        <v>0.96155003957864615</v>
      </c>
      <c r="N65" s="65">
        <f t="shared" si="100"/>
        <v>1.5280784096073377</v>
      </c>
      <c r="O65" s="29">
        <f t="shared" si="100"/>
        <v>0.43430846174753446</v>
      </c>
      <c r="P65" s="29">
        <f t="shared" si="100"/>
        <v>0.30430057241664193</v>
      </c>
      <c r="Q65" s="29">
        <f t="shared" si="100"/>
        <v>1.0061694919663973</v>
      </c>
      <c r="R65" s="65">
        <f t="shared" si="100"/>
        <v>1.0648320292972653</v>
      </c>
      <c r="S65" s="29">
        <f t="shared" si="100"/>
        <v>0.4485488928636806</v>
      </c>
      <c r="T65" s="29">
        <f t="shared" si="100"/>
        <v>0.33726721067863935</v>
      </c>
      <c r="U65" s="29">
        <f t="shared" si="100"/>
        <v>1.0292074018355455</v>
      </c>
      <c r="V65" s="65">
        <f t="shared" si="100"/>
        <v>1.0853670878925523</v>
      </c>
      <c r="W65" s="29">
        <f t="shared" si="100"/>
        <v>0.50593287671342768</v>
      </c>
      <c r="X65" s="29">
        <f t="shared" si="100"/>
        <v>0.39596893337893108</v>
      </c>
      <c r="Y65" s="29">
        <f t="shared" si="100"/>
        <v>0.97637813611886426</v>
      </c>
      <c r="Z65" s="65">
        <f t="shared" si="100"/>
        <v>1.4097845474363697</v>
      </c>
      <c r="AA65" s="29">
        <f t="shared" si="100"/>
        <v>0.50314577973018637</v>
      </c>
      <c r="AB65" s="29">
        <f t="shared" si="100"/>
        <v>0.40375161252622566</v>
      </c>
      <c r="AC65" s="29">
        <f t="shared" si="100"/>
        <v>0.96141800086792406</v>
      </c>
      <c r="AD65" s="65">
        <f t="shared" si="100"/>
        <v>0.53160026022649665</v>
      </c>
      <c r="AE65" s="29">
        <f t="shared" si="100"/>
        <v>0.51023383099113395</v>
      </c>
      <c r="AF65" s="29">
        <f t="shared" si="100"/>
        <v>0.4301178566660902</v>
      </c>
      <c r="AG65" s="29">
        <f t="shared" si="100"/>
        <v>0.91138075332058777</v>
      </c>
      <c r="AH65" s="65">
        <f t="shared" si="100"/>
        <v>0.30048361978282889</v>
      </c>
      <c r="AI65" s="29">
        <f t="shared" si="100"/>
        <v>0.50819089427700348</v>
      </c>
      <c r="AJ65" s="29">
        <f t="shared" si="100"/>
        <v>0.43015554530481598</v>
      </c>
      <c r="AK65" s="29">
        <f t="shared" si="100"/>
        <v>0.90596443159090501</v>
      </c>
      <c r="AL65" s="65">
        <f t="shared" si="100"/>
        <v>0.34599849560374668</v>
      </c>
      <c r="AM65" s="29">
        <f t="shared" ref="AM65:AP65" si="101">IF(AM17&lt;&gt;0,AM33/AM17," ")</f>
        <v>0.53830967391027662</v>
      </c>
      <c r="AN65" s="29">
        <f t="shared" si="101"/>
        <v>0.4603225145821136</v>
      </c>
      <c r="AO65" s="29">
        <f t="shared" si="101"/>
        <v>0.9059396332484061</v>
      </c>
      <c r="AP65" s="65">
        <f t="shared" si="101"/>
        <v>0.60448537945788472</v>
      </c>
    </row>
    <row r="67" spans="1:42" x14ac:dyDescent="0.2">
      <c r="A67" s="27" t="s">
        <v>674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</row>
    <row r="68" spans="1:42" x14ac:dyDescent="0.2">
      <c r="A68" t="s">
        <v>675</v>
      </c>
    </row>
    <row r="69" spans="1:42" x14ac:dyDescent="0.2">
      <c r="A69" t="s">
        <v>676</v>
      </c>
    </row>
  </sheetData>
  <mergeCells count="11">
    <mergeCell ref="AQ1:AT1"/>
    <mergeCell ref="AA1:AD1"/>
    <mergeCell ref="AE1:AH1"/>
    <mergeCell ref="AI1:AL1"/>
    <mergeCell ref="C1:F1"/>
    <mergeCell ref="G1:J1"/>
    <mergeCell ref="K1:N1"/>
    <mergeCell ref="O1:R1"/>
    <mergeCell ref="S1:V1"/>
    <mergeCell ref="W1:Z1"/>
    <mergeCell ref="AM1:AP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Goods &amp; Services - Totals</vt:lpstr>
      <vt:lpstr>Goods - World &amp; México</vt:lpstr>
      <vt:lpstr>Services by Category</vt:lpstr>
      <vt:lpstr>Goods by End Use Category</vt:lpstr>
      <vt:lpstr>Goods - Advanced Tech Products</vt:lpstr>
      <vt:lpstr>State Imports</vt:lpstr>
      <vt:lpstr>State Exports</vt:lpstr>
      <vt:lpstr>States Top 25</vt:lpstr>
      <vt:lpstr>Districts by Mode of Transport</vt:lpstr>
      <vt:lpstr>Ports by Mode of Transport</vt:lpstr>
      <vt:lpstr>'State Exports'!Print_Area</vt:lpstr>
    </vt:vector>
  </TitlesOfParts>
  <Company>W. P. Carey School of Business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IMAGE64</dc:creator>
  <cp:lastModifiedBy>IMAGE64</cp:lastModifiedBy>
  <cp:lastPrinted>2013-12-04T18:06:48Z</cp:lastPrinted>
  <dcterms:created xsi:type="dcterms:W3CDTF">2013-11-26T21:42:38Z</dcterms:created>
  <dcterms:modified xsi:type="dcterms:W3CDTF">2014-05-29T23:04:04Z</dcterms:modified>
</cp:coreProperties>
</file>